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1" activeTab="4"/>
  </bookViews>
  <sheets>
    <sheet name="dochody" sheetId="1" r:id="rId1"/>
    <sheet name="wydatki" sheetId="2" r:id="rId2"/>
    <sheet name="wydatki bieżące" sheetId="3" r:id="rId3"/>
    <sheet name="wydatki majątkowe" sheetId="4" r:id="rId4"/>
    <sheet name="inwestycje" sheetId="5" r:id="rId5"/>
    <sheet name="przychody i rozchody" sheetId="6" r:id="rId6"/>
    <sheet name="strukturalne" sheetId="7" r:id="rId7"/>
    <sheet name="dotacje" sheetId="8" r:id="rId8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<sst xmlns="http://schemas.openxmlformats.org/spreadsheetml/2006/main" count="499" uniqueCount="317">
  <si>
    <t>Załącznik nr 1 do Uchwały Rady Gminy Gostynin Nr 274/XLVIII./2010</t>
  </si>
  <si>
    <t>z dnia 5 listopada 2010 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</si>
  <si>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</si>
  <si>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</si>
  <si>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</si>
  <si>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</si>
  <si>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</si>
  <si>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</si>
  <si>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</si>
  <si>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</si>
  <si>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</si>
  <si>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</si>
  <si>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</si>
  <si>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</si>
  <si>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</si>
  <si>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O10</t>
  </si>
  <si>
    <t>Rolnictwo i łowiectwo</t>
  </si>
  <si>
    <t>Środki na dofinansowanie własnych inwestycji gmin (związków gmin), powiatów (związków powiatów), samorządów województw, pozyskane z innych źródeł</t>
  </si>
  <si>
    <t>Oświata i wychowanie</t>
  </si>
  <si>
    <t>Dotacje celowe w ramach programów finansowanych z udziałem środków europejskich oraz środków o których mowa w art. 5 ust. 1 pkt 3 oraz ust. 3 pkt 5 i 6 ustawy lub płatności w ramach budżetu środków europejskich</t>
  </si>
  <si>
    <t>Dochody ogółem</t>
  </si>
  <si>
    <t xml:space="preserve"> </t>
  </si>
  <si>
    <t>Uzasadnienie.</t>
  </si>
  <si>
    <t xml:space="preserve">1. Rozdz. O10 - W związku z przeprowadzeniem procedury przetargowej i pozyskaniem informacji o wysokości i datcie ostatecznych kwot dofinansowania i terminów realizacji zadania : </t>
  </si>
  <si>
    <t>,,Budowa sieci wodociągowej wraz z przyłączami dla wsi Osiny – II etap i Jastrzębia...” dokonuje się zmniejszenia dochodów w łącznej kwocie: 3 475 139,00zł - wpływ dotacji w 2011 roku</t>
  </si>
  <si>
    <t>2. Rozdz. 801 – Dokonuje się przesunięcia środków w kwocie 37 400,00zł w związku z zastosowaniem właściwej klasyfikacji budżetowej,</t>
  </si>
  <si>
    <t>Załącznik Nr 2  do Uchwały Rady Gminy Gostynin  Nr 274/XLVIII/2010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</si>
  <si>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</si>
  <si>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2010 r</t>
  </si>
  <si>
    <t>Rozdział</t>
  </si>
  <si>
    <t>Nazwa działu i rozdziału</t>
  </si>
  <si>
    <t xml:space="preserve"> Po zmianie</t>
  </si>
  <si>
    <t>O1010</t>
  </si>
  <si>
    <t>Infrastruktura wodociągowa i sanitarna wsi</t>
  </si>
  <si>
    <t>O1041</t>
  </si>
  <si>
    <t>Program rozwoju Obszarów Wiejskich 2007-2013</t>
  </si>
  <si>
    <t>Administracja publiczna</t>
  </si>
  <si>
    <t>Urzędy gmin</t>
  </si>
  <si>
    <t>Szkoły podstawowe</t>
  </si>
  <si>
    <t>Gimnazja</t>
  </si>
  <si>
    <t>Pozostała działalność</t>
  </si>
  <si>
    <t>Pomoc społeczna</t>
  </si>
  <si>
    <t>Gospodarka komunalna i ochrona środowiska</t>
  </si>
  <si>
    <t>Zakłady gospodarki komunalnej</t>
  </si>
  <si>
    <t xml:space="preserve">Pozostała działalność </t>
  </si>
  <si>
    <t>Kultura i ochrona dziedzictwa narodowego</t>
  </si>
  <si>
    <t>Dotacja podmiotowa z budżetu dla samorządowej instytucji kultury</t>
  </si>
  <si>
    <t>Wydatki ogółem</t>
  </si>
  <si>
    <t>Uzasadnienie:</t>
  </si>
  <si>
    <t>1. Dokonuje się zmian planu w Dziale O10:</t>
  </si>
  <si>
    <t xml:space="preserve"> -  rozdz. O1010</t>
  </si>
  <si>
    <t xml:space="preserve">W związku z przeprowadzeniem procedury przetargowej i pozyskaniem informacji o wysokości ostatecznych kwot dofinansowania i terminów realizacji zadania : </t>
  </si>
  <si>
    <t>,,Budowa sieci wodociągowej wraz z przyłączami dla wsi Osiny – II etap i Jastrzębia...” postanawia się zwiększyć planowane wydatki o kwotę dotacji i udział własny rolników:  1 050 000,00zł.</t>
  </si>
  <si>
    <t>oraz zmniejszyć wydatki o kwotę 5 277 057,69zł.</t>
  </si>
  <si>
    <t>Dokonuje się przesunięcia środków z zadania: ,, Budowa sieci kanalizacyjnej wraz z przyłączami dla wsi Zaborów Stary, Sokołów i cześci PGR” w kwocie 160 000,000zł</t>
  </si>
  <si>
    <t>na Dział 801-80101 tj. Ogrodzenie boiska szkolnego w Zespole Szkół Podstawowych i Gimnazjum w Solcu-kwota: 149 000,00zł oraz na ocieplenie budynku S.P. kwota: 11.000,00zł.</t>
  </si>
  <si>
    <t>2. Dokonuje się zmian planu w Dziale 750:</t>
  </si>
  <si>
    <t>-rozdz. 75023 - Przesuwa się środki w kwocie 3.000,00zł z oszczędności na wynagrodzeniach bezosobowych na Dział 921-92109 jako dotację podmiotową na GCKITW w Białem.</t>
  </si>
  <si>
    <t>3.  W związku z koniecznością pokrycia niedoboru środków w  Dziale 801-Oświata i wychowanie  ( § 4010 -wynagrodzenia osobowe pracowników) ,</t>
  </si>
  <si>
    <t xml:space="preserve"> wprowadza się do planu przychodów kwotę wolnych środków w wysokości: 100 000,00zł oraz przesuwa się kwotę 2.426,58 z oszczędności w Dziale 801-80195-4110</t>
  </si>
  <si>
    <t>oraz kwotę 25.000,00zł z Działu 900-90095 Gospodarka komunalna i ochrona środowiska.</t>
  </si>
  <si>
    <t>- rozdz. 801-80195 dokonuje się  przesunięcia środków w kwocie:  37 400,00 zł  pomiędzy poszczególnymi paragrafami w rozdziale, w związku z zastosowaniem właściwej klasyfikacji budżetowej,</t>
  </si>
  <si>
    <t>4. Dokonuje się zmian planu w dziale 852:</t>
  </si>
  <si>
    <t>-rozdz. 85295 dokonuje się urealnienia planu  w związku z zakończeniem Poakcesyjnego Programu Wsparcia Obszarów Wiejskich.</t>
  </si>
  <si>
    <t>5. Dokonuje się zmian planu w dziale 900:</t>
  </si>
  <si>
    <t>- rozdz. 90017 zwiększa się środki o kwotę 2.074,00zł na wydatkach na zakup i objęcie akcji w związku z wpłatą z tytułu zaokrągleń do pełnych ilości udziałów.</t>
  </si>
  <si>
    <t>Załącznik Nr 2a  do Uchwały Rady Gminy Gostynin  Nr 274/XLVIII/2010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</si>
  <si>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</si>
  <si>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</si>
  <si>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</si>
  <si>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</si>
  <si>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</si>
  <si>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</si>
  <si>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</si>
  <si>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</si>
  <si>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</si>
  <si>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</si>
  <si>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 xml:space="preserve">Administracja publiczna </t>
  </si>
  <si>
    <t>Urzędy gmin (miast i miast na prawach powiatu)</t>
  </si>
  <si>
    <t>Domy i ośrodki kultury, świetlice i kluby</t>
  </si>
  <si>
    <t>Ogółem wydatki</t>
  </si>
  <si>
    <t>Załącznik Nr 2b do Uchwały Rady Gminy Gostynin Nr 274/XLVIII/2010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</si>
  <si>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</si>
  <si>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</si>
  <si>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</si>
  <si>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</si>
  <si>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</si>
  <si>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</si>
  <si>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</si>
  <si>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Załącznik Nr 3 do Uchwały Rady Gminy Gostynin Nr274/XLVIII/2010</t>
  </si>
  <si>
    <t xml:space="preserve">                                                                                     </t>
  </si>
  <si>
    <t>z dnia  5 listopada  2010r .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</si>
  <si>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</si>
  <si>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</si>
  <si>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</si>
  <si>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</si>
  <si>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</si>
  <si>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</si>
  <si>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</si>
  <si>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</si>
  <si>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</si>
  <si>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</si>
  <si>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</si>
  <si>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</si>
  <si>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</si>
  <si>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wraz z przyłączami dla wsi Osiny -II etap i Jastrzębia dł. sieci-14.765 mb /p.51szt. oraz  budowa kanalizacji sanitarnej wraz z przyłączami i pompowniami dla wsi Dąbrówka, Górki Drugie i części wsi Baby Górne dł. Sieci – 9.184 mb / p. 51Szt.</t>
  </si>
  <si>
    <t xml:space="preserve">A.      
B. 3 347 639,00
C.     127 500,00
</t>
  </si>
  <si>
    <t>po zmianie</t>
  </si>
  <si>
    <t>Budowa sieci wodociągowej wraz z przyłączami we wsi Huta Zaborowska – dł. sieci – 805 mb / p. 3 szt.</t>
  </si>
  <si>
    <t xml:space="preserve">A.      
B.
C.       3 000,00
</t>
  </si>
  <si>
    <t>Rozbudowa istniejących sieci wodociągowych i kanalizacyjnych m. in. w m. Gorzewo, Antoninów.</t>
  </si>
  <si>
    <t xml:space="preserve">A.      
B. 
C.    </t>
  </si>
  <si>
    <t>Budowa sieci kanalizacyjnej wraz z przyłączami dla wsi Zaborów Stary, Sokołów i części PGR oraz budowa sieci wodociągowej z przyłączami dla części wsi Sokołów dł. sieci kan.-6459,5 mb/p.94szt.dł.sieci wod.-1573 mb / p.45szt.</t>
  </si>
  <si>
    <t>A.      
B.  2 595 908,00
C.     182 000,00</t>
  </si>
  <si>
    <t>Budowa kanalizacji sanitarnej wraz z przyłączami dla m. Bierzewice – III etap dł. sieci – 2059,50mb/p.48szt.</t>
  </si>
  <si>
    <t>A.      
B.
C.     75 000,00</t>
  </si>
  <si>
    <t>Zaprojektowanie i budowa przydomowych hydroponicznych oczyszczalni ścieków w m. Miałkówek, Białe, Skrzany, Leśniewice i Rębów.</t>
  </si>
  <si>
    <t>A.      
B.
C        3 000,00</t>
  </si>
  <si>
    <t>Projekty na budowę  przydomowych oczyszczalni ścieków na terenie gm. Gostynin – 100szt.</t>
  </si>
  <si>
    <t xml:space="preserve">A.      
B.
C.   
</t>
  </si>
  <si>
    <t>Projekt modernizacji oczyszczalni ścieków w Sokołowie.</t>
  </si>
  <si>
    <t xml:space="preserve">Razem 010 </t>
  </si>
  <si>
    <t xml:space="preserve">RAZEM  </t>
  </si>
  <si>
    <t xml:space="preserve">A.      
B. 2 595 908,00
C.    263 000,00 </t>
  </si>
  <si>
    <t>Projekt zwiększenia wydajności studni w Bielawach ( w razie potrzeby również modernizacja SUW Bielawy).</t>
  </si>
  <si>
    <t>Projekt stacji uzdatniania wody w Sierakowie.</t>
  </si>
  <si>
    <t>Wyznaczanie i ustanowienie strefy ochrony pośredniej ujęć (studni) Nr 1 i Nr 2 w Krzywiu.</t>
  </si>
  <si>
    <t>Ogrodzenie studni głębinowej w Leśniewicach .</t>
  </si>
  <si>
    <t>Razem 400</t>
  </si>
  <si>
    <t>Przebudowa drogi gminnej Zaborów Nowy - Sokołów - II etap.</t>
  </si>
  <si>
    <t>Przebudowa drogi gminnej Rumunki – Nagodów.</t>
  </si>
  <si>
    <t>A.      
B. 887 570,00
C.</t>
  </si>
  <si>
    <t>Przebudowa (modernizacja) drogi gminnej Białe – Antoninów.</t>
  </si>
  <si>
    <t>A.      
B. 300 000,00
C.</t>
  </si>
  <si>
    <t>Przebudowa drogi gminnej w m. Klusek.</t>
  </si>
  <si>
    <t>A.  67 000,00    
B.
C.</t>
  </si>
  <si>
    <t>Wykonanie części chodnika w Sierakówku.</t>
  </si>
  <si>
    <t xml:space="preserve">A.      
B.
C.
</t>
  </si>
  <si>
    <t>Budowa chodnika w Białotarsku na odcinku kościół do wysokości oczyszczalni ścieków.</t>
  </si>
  <si>
    <t xml:space="preserve">A.      
B. 244 710,00
C.
</t>
  </si>
  <si>
    <t>Opracowanie projektów budowlanych dróg gminnych : m.in.. Białe - Antoninów, Polesie - Ratajki/Budy Kozickie, Wola Dziankowska (granica gminy) - Rębów, Bierzewice.</t>
  </si>
  <si>
    <t>Budowa wiaty przystankowej – fundusz sołecki Zwoleń.</t>
  </si>
  <si>
    <t>Budowa wiaty przystankowej – fundusz sołecki Sokołów.</t>
  </si>
  <si>
    <t>Budowa  wiat przystankowych w m. Helenów  (2szt.)– fundusz sołecki Helenów.</t>
  </si>
  <si>
    <t>Budowa chodnika z kostki brukowej w pasie drogi gminnej w Białem na długości ok.. 150 mb.</t>
  </si>
  <si>
    <t>Projekt stałej organizacji ruchu na drodze gminnej Gostynin-Stefanów</t>
  </si>
  <si>
    <t>Razem 600</t>
  </si>
  <si>
    <t xml:space="preserve">A.      67 000,00  
B. 1 432 280,00
C.  </t>
  </si>
  <si>
    <t>Budynek Punktu Lekarskiego w Lucieniu - przebudowa i nadbudowa budynku.</t>
  </si>
  <si>
    <t xml:space="preserve">A.      
B. 252 309,40
C.
</t>
  </si>
  <si>
    <t>Budynek mieszkalny w Leśniewicach -ocieplenie ścian zewnętrznych, wymiana stolarki okiennej, ocieplenie dachu i wymiana pokrycia.</t>
  </si>
  <si>
    <t>A.      
B.
C.</t>
  </si>
  <si>
    <t>Zmiana sposobu użytkowania budynku po szkole w Skrzanach na lokale mieszkalne.</t>
  </si>
  <si>
    <t>A.      
B.
C.120 000,00</t>
  </si>
  <si>
    <t>Opracowanie projektu rozbudowy budynku mleczarni na lokale mieszkalne budowy i  3-ech budynków wielorodzinnych w Sokołowie.</t>
  </si>
  <si>
    <t>Zakup  budynku biurowego dla potrzeb Urzędu Gminy.</t>
  </si>
  <si>
    <t xml:space="preserve">A.      
B.
C.3 500 000,00
</t>
  </si>
  <si>
    <t>Montaż urządzeń na placu zabaw – fundusz sołecki Emilianów.</t>
  </si>
  <si>
    <t>Wykonanie ogrodzenia terenu przeznaczonego pod plac zabaw w m. Kozice- fundusz sołecki Kozice – Polesie.</t>
  </si>
  <si>
    <t>Modernizacja budynku gminnego w m. Zaborów Nowy- fundusz sołecki Zaborów Nowy -  Huta Zaborowska.</t>
  </si>
  <si>
    <t>Modernizacja budynku gminnego w m. Dąbrówka – fundusz sołecki Dąbrówka.</t>
  </si>
  <si>
    <t>Wykonanie ogrodzenia boiska oraz zakup bramek piłkarskich w m. Miałkówek – fundusz sołecki Miałkówek – Budy Lucieńskie.</t>
  </si>
  <si>
    <t>Wykonanie dwóch bramek na boisku sportowym na gruncie gminnym, niwelacja boiska, zakup murawy w m. Choinek</t>
  </si>
  <si>
    <t>Zakupy inwestycyjne – wykup działek</t>
  </si>
  <si>
    <t>Razem 700</t>
  </si>
  <si>
    <t>A.      
B. 252 309,40
C. 3 620 000,00</t>
  </si>
  <si>
    <t xml:space="preserve">Zakup samochodu strażackiego </t>
  </si>
  <si>
    <t>Razem 754</t>
  </si>
  <si>
    <t>Zespół Szkoły Podstawowej i Gimnazjum w Lucieniu- utworzenie szkolnego placu zabaw, wykonanie kładki pieszej nad rzeką.</t>
  </si>
  <si>
    <t xml:space="preserve">A.    50 000,00     
B. 110 500,00
C.
</t>
  </si>
  <si>
    <t>Szkoła Podstawowa i Gimnazjum w Białotarsku - roboty wynikające z opracowanej ekspertyzy i malowanie wewnętrzne - sala gimnastyczna, utworzenie szkolnego placu zabaw.</t>
  </si>
  <si>
    <t xml:space="preserve">A. 63 850,00      
B.
C.
</t>
  </si>
  <si>
    <t>Zespół Szkoły Podstawowej i Gimnazjum w Solcu - ogrodzenie boiska szkolnego i uzupełnienie bieżni, wykonanie placu zabaw.</t>
  </si>
  <si>
    <t xml:space="preserve">A.      
B. 165 750,00
C.
</t>
  </si>
  <si>
    <t>Szkoła Podstawowa w Zwoleniu - wykonanie boiska szkolnego  (bieżnia), wykonanie placu zabaw.</t>
  </si>
  <si>
    <t xml:space="preserve">A.      
B. 71 250,00
C.
</t>
  </si>
  <si>
    <t>Szkoła Podstawowa w Zwoleniu -ocieplenie budynku</t>
  </si>
  <si>
    <t xml:space="preserve">A.      
B. 119 000,00
C.
</t>
  </si>
  <si>
    <t xml:space="preserve">A.      
B. 128 350,00
C.
</t>
  </si>
  <si>
    <t>Opracowanie projektu budowlanego wielobranżowego na budowę Sali gimnastycznej (przy szkole w Solcu i Sierakówku).</t>
  </si>
  <si>
    <t>Doposażenie placu zabaw przy szkole w m. Lucień – fundusz sołecki Lucień.</t>
  </si>
  <si>
    <t>Montaż urządzeń na placu zabaw przy szkole w m. Stefanów – fundusz sołecki Stefanów.</t>
  </si>
  <si>
    <t>Razem 801</t>
  </si>
  <si>
    <t>A.  113 850,00   B.  475 850,00 C.</t>
  </si>
  <si>
    <t>Budowa i rozbudowa oświetlenia ulicznego.</t>
  </si>
  <si>
    <t>Wykonie projektu linii elektrycznej wraz z montażem opraw oświetleniowych w m. Jaworek – fundusz sołecki – Jaworek</t>
  </si>
  <si>
    <t>Montaż lampy oświetleniowej w m. Sokołów -fundusz sołecki Sokołów</t>
  </si>
  <si>
    <t>Zakup i montaż lamp oświetleniowych – 5szt. m. Solec, Wrząca – fundusz sołecki – Solec- Wrząca.</t>
  </si>
  <si>
    <t>Montaż lamp oświetleniowych w m. Rogożewek – 4szt. - fundusz sołecki</t>
  </si>
  <si>
    <t>Montaż lamp oświetleniowych w m. Stefanów – fundusz sołecki Stefanów.</t>
  </si>
  <si>
    <t xml:space="preserve">Razem 900 </t>
  </si>
  <si>
    <t>Remont budynku Domu Ludowego w Legardzie - II etap.</t>
  </si>
  <si>
    <t xml:space="preserve">A.      
B. 129 274,00
C.
</t>
  </si>
  <si>
    <t>Razem 921</t>
  </si>
  <si>
    <t>A.      
B. 129 274,00
C.</t>
  </si>
  <si>
    <t>A.     180 850,00 
B.   4 885 621,40
C.   3 883 000,00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</si>
  <si>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</si>
  <si>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</si>
  <si>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</si>
  <si>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</si>
  <si>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</si>
  <si>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wpłaty osób fizycznych za wykonanie przyłączy wodociągowych</t>
  </si>
  <si>
    <t xml:space="preserve">środki pozyskane na budowę inwestycji </t>
  </si>
  <si>
    <t xml:space="preserve">uwaga: </t>
  </si>
  <si>
    <t>pożyczki poz. 2, 5, 6 w łącznej kwocie 2 635 155,74zł</t>
  </si>
  <si>
    <t>kredyty: pozostałe pozycje w łącznej kwocie: 4 560 775,57zł</t>
  </si>
  <si>
    <t xml:space="preserve">W budżecie uwzględniono wydatki z kolumn 8 i 9 tabeli oraz: </t>
  </si>
  <si>
    <t xml:space="preserve">         75 000,00 z poz. 5 lit. C - wpłaty osób fizycznych za wykonanie przyłączy kanalizacyjnych w m. Bierzewice</t>
  </si>
  <si>
    <t xml:space="preserve">         67 000,00 zł. z poz. 16. lit. A dotacja z FOGR.</t>
  </si>
  <si>
    <t>9.350,00zł – z poz. 42 lit. B dotacja z RPOWM</t>
  </si>
  <si>
    <t>Załącznik Nr 4 do Uchwały Rady Gminy Gostynin Nr 274/XLVIII/2010</t>
  </si>
  <si>
    <t xml:space="preserve">                                                                                  </t>
  </si>
  <si>
    <t>Przychody i rozchody budżetu w 2010 r.</t>
  </si>
  <si>
    <t>Treść</t>
  </si>
  <si>
    <t>Klasyfikacja
§</t>
  </si>
  <si>
    <t>Kwota 2010 r</t>
  </si>
  <si>
    <t>Zmiany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</si>
  <si>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</si>
  <si>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</si>
  <si>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</si>
  <si>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</si>
  <si>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</si>
  <si>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</si>
  <si>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</si>
  <si>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</si>
  <si>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</si>
  <si>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</si>
  <si>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</si>
  <si>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</si>
  <si>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</si>
  <si>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</si>
  <si>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</si>
  <si>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</si>
  <si>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jst.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</si>
  <si>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</si>
  <si>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</si>
  <si>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</si>
  <si>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</si>
  <si>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</si>
  <si>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</si>
  <si>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</si>
  <si>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</si>
  <si>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</si>
  <si>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</si>
  <si>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</si>
  <si>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</si>
  <si>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</si>
  <si>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</si>
  <si>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</si>
  <si>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</si>
  <si>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</si>
  <si>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</si>
  <si>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</si>
  <si>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</si>
  <si>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    (obligacji)</t>
  </si>
  <si>
    <t>§ 982</t>
  </si>
  <si>
    <t>Rozchody z tytułu innych rozliczeń</t>
  </si>
  <si>
    <t>§ 995</t>
  </si>
  <si>
    <r>
      <t xml:space="preserve">W związku z koniecznością pokrycia niedoboru środków w  </t>
    </r>
    <r>
      <rPr>
        <sz val="9"/>
        <rFont val="Arial"/>
        <family val="2"/>
      </rPr>
      <t xml:space="preserve">Dziale 801-Oświata i wychowanie   </t>
    </r>
    <r>
      <rPr>
        <b/>
        <sz val="9"/>
        <rFont val="Arial"/>
        <family val="2"/>
      </rPr>
      <t xml:space="preserve">                                   </t>
    </r>
    <r>
      <rPr>
        <sz val="9"/>
        <rFont val="Arial"/>
        <family val="2"/>
      </rPr>
      <t xml:space="preserve">           ( § 4010 -wynagrodzenia osobowe pracowników) , wprowadza się do planu przychodów kwotę wolnych środków w wysokości: 100 000,00zł).</t>
    </r>
  </si>
  <si>
    <t xml:space="preserve"> W związku z pozyskaniem informacji o wysokości ostatecznych kwot dofinansowań zadania pn.:,,Budowa sieci wodociągowej wraz z przyłączami dla wsi Osiny – II etap i Jastrzębia...” dokonuje się zmniejszenia przychodów o łączną kwotę: 751 918,69zł ( kredyty, pożyczki).</t>
  </si>
  <si>
    <t>Załącznik nr 5 do Uchwały Rady Gminy Gostynin Nr 274/XLVIII/2010</t>
  </si>
  <si>
    <t xml:space="preserve">z dnia 5 listopada 2010r. 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</si>
  <si>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</si>
  <si>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</si>
  <si>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</si>
  <si>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</si>
  <si>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</si>
  <si>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</si>
  <si>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</si>
  <si>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</si>
  <si>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</si>
  <si>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</si>
  <si>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</si>
  <si>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</si>
  <si>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</si>
  <si>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</si>
  <si>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</si>
  <si>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Plan</t>
  </si>
  <si>
    <t>Wykonanie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</si>
  <si>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</si>
  <si>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</si>
  <si>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</si>
  <si>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</si>
  <si>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</si>
  <si>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</si>
  <si>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</si>
  <si>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</si>
  <si>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</si>
  <si>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</si>
  <si>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</si>
  <si>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</si>
  <si>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</si>
  <si>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</si>
  <si>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</si>
  <si>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Wydatki bieżące razem:</t>
  </si>
  <si>
    <t>2.1</t>
  </si>
  <si>
    <t xml:space="preserve">         Program Operacyjny Kapitał Ludzki   - Działanie 9.5 Oddolne inicjatywy edukacyjne na obszarach wiejskich „Pomysł Na Sukces'                                                   </t>
  </si>
  <si>
    <t>Wydatki:</t>
  </si>
  <si>
    <t>852-85219</t>
  </si>
  <si>
    <t>zmiana</t>
  </si>
  <si>
    <t>2.2</t>
  </si>
  <si>
    <t>Poakcesyjny Program Wsparcia Obszarów Wiejskich</t>
  </si>
  <si>
    <t>852-85295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</si>
  <si>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</si>
  <si>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</si>
  <si>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</si>
  <si>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 xml:space="preserve">                                                       Załącznik nr 6 do Uchwały Rady Gminy w Gostyninie Nr 284/XLVIII/2010</t>
  </si>
  <si>
    <t xml:space="preserve">                                                       z dnia 5 listopada 2010r.</t>
  </si>
  <si>
    <t>Dotacje podmiotowe w 2010 r.</t>
  </si>
  <si>
    <t>Nazwa instytucji</t>
  </si>
  <si>
    <t>Kwota dotacji</t>
  </si>
  <si>
    <t>Plan po zmianie</t>
  </si>
  <si>
    <t>Gminne Centrum Kultury I Tradycji Wsi Gminy Gostynin w Białem</t>
  </si>
  <si>
    <t>3 000,00*</t>
  </si>
  <si>
    <t>Gminna Biblioteka Publiczna w Gostyninie z/s w Solcu</t>
  </si>
  <si>
    <t>*</t>
  </si>
  <si>
    <t>Udzielono dotację podmiotową dla Gminnego Centrum Kultury I Tradycji Wsi  Gminy Gostynin w Białem w  kwocie:   3.000,00zł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</si>
</sst>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D/MM/YYYY"/>
    <numFmt numFmtId="170" formatCode="0.00"/>
    <numFmt numFmtId="171" formatCode="#,###.00"/>
    <numFmt numFmtId="172" formatCode="0"/>
    <numFmt numFmtId="173" formatCode="#,##0.00\ [$zł-415];[RED]\-#,##0.00\ [$zł-415]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.5"/>
      <name val="Times New Roman"/>
      <family val="1"/>
    </font>
    <font>
      <sz val="8.5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13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4" borderId="0" applyNumberFormat="0" applyBorder="0" applyAlignment="0" applyProtection="0"/>
    <xf numFmtId="164" fontId="6" fillId="0" borderId="3" applyNumberFormat="0" applyFill="0" applyAlignment="0" applyProtection="0"/>
    <xf numFmtId="164" fontId="7" fillId="9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4" borderId="0" applyNumberFormat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4" fillId="2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4" borderId="9" applyNumberFormat="0" applyAlignment="0" applyProtection="0"/>
    <xf numFmtId="165" fontId="12" fillId="0" borderId="0">
      <alignment/>
      <protection/>
    </xf>
    <xf numFmtId="166" fontId="12" fillId="0" borderId="0">
      <alignment/>
      <protection/>
    </xf>
    <xf numFmtId="167" fontId="0" fillId="0" borderId="0">
      <alignment/>
      <protection/>
    </xf>
    <xf numFmtId="164" fontId="19" fillId="15" borderId="0" applyNumberFormat="0" applyBorder="0" applyAlignment="0" applyProtection="0"/>
  </cellStyleXfs>
  <cellXfs count="309">
    <xf numFmtId="164" fontId="0" fillId="0" borderId="0" xfId="0" applyAlignment="1">
      <alignment/>
    </xf>
    <xf numFmtId="164" fontId="20" fillId="0" borderId="0" xfId="57" applyFont="1">
      <alignment/>
      <protection/>
    </xf>
    <xf numFmtId="164" fontId="21" fillId="0" borderId="0" xfId="57" applyFont="1" applyAlignment="1">
      <alignment horizontal="center"/>
      <protection/>
    </xf>
    <xf numFmtId="164" fontId="20" fillId="0" borderId="0" xfId="59" applyFont="1">
      <alignment/>
      <protection/>
    </xf>
    <xf numFmtId="164" fontId="20" fillId="0" borderId="0" xfId="59" applyFont="1" applyFill="1" applyAlignment="1">
      <alignment horizontal="right"/>
      <protection/>
    </xf>
    <xf numFmtId="164" fontId="21" fillId="0" borderId="0" xfId="57" applyFont="1" applyBorder="1">
      <alignment/>
      <protection/>
    </xf>
    <xf numFmtId="164" fontId="21" fillId="16" borderId="10" xfId="57" applyFont="1" applyFill="1" applyBorder="1" applyAlignment="1">
      <alignment horizontal="center" vertical="center"/>
      <protection/>
    </xf>
    <xf numFmtId="164" fontId="22" fillId="16" borderId="10" xfId="57" applyFont="1" applyFill="1" applyBorder="1" applyAlignment="1">
      <alignment horizontal="center" vertical="center"/>
      <protection/>
    </xf>
    <xf numFmtId="164" fontId="22" fillId="16" borderId="10" xfId="57" applyFont="1" applyFill="1" applyBorder="1" applyAlignment="1">
      <alignment horizontal="center" vertical="center" wrapText="1"/>
      <protection/>
    </xf>
    <xf numFmtId="164" fontId="21" fillId="16" borderId="10" xfId="57" applyFont="1" applyFill="1" applyBorder="1" applyAlignment="1">
      <alignment horizontal="center" vertical="center" wrapText="1"/>
      <protection/>
    </xf>
    <xf numFmtId="164" fontId="20" fillId="0" borderId="10" xfId="57" applyFont="1" applyBorder="1" applyAlignment="1">
      <alignment horizontal="center" vertical="center"/>
      <protection/>
    </xf>
    <xf numFmtId="164" fontId="21" fillId="0" borderId="10" xfId="57" applyFont="1" applyBorder="1" applyAlignment="1">
      <alignment horizontal="center" vertical="center"/>
      <protection/>
    </xf>
    <xf numFmtId="164" fontId="21" fillId="0" borderId="10" xfId="57" applyFont="1" applyBorder="1" applyAlignment="1">
      <alignment horizontal="left" vertical="center" wrapText="1"/>
      <protection/>
    </xf>
    <xf numFmtId="168" fontId="21" fillId="0" borderId="10" xfId="57" applyNumberFormat="1" applyFont="1" applyBorder="1" applyAlignment="1">
      <alignment horizontal="right" vertical="center"/>
      <protection/>
    </xf>
    <xf numFmtId="164" fontId="20" fillId="0" borderId="10" xfId="57" applyFont="1" applyBorder="1" applyAlignment="1">
      <alignment horizontal="left" vertical="center" wrapText="1"/>
      <protection/>
    </xf>
    <xf numFmtId="168" fontId="20" fillId="0" borderId="10" xfId="57" applyNumberFormat="1" applyFont="1" applyBorder="1" applyAlignment="1">
      <alignment horizontal="right" vertical="center"/>
      <protection/>
    </xf>
    <xf numFmtId="164" fontId="21" fillId="0" borderId="10" xfId="57" applyFont="1" applyBorder="1" applyAlignment="1">
      <alignment horizontal="right" vertical="center"/>
      <protection/>
    </xf>
    <xf numFmtId="168" fontId="21" fillId="0" borderId="10" xfId="57" applyNumberFormat="1" applyFont="1" applyFill="1" applyBorder="1" applyAlignment="1">
      <alignment vertical="center"/>
      <protection/>
    </xf>
    <xf numFmtId="168" fontId="21" fillId="0" borderId="10" xfId="57" applyNumberFormat="1" applyFont="1" applyBorder="1" applyAlignment="1">
      <alignment vertical="center"/>
      <protection/>
    </xf>
    <xf numFmtId="164" fontId="20" fillId="0" borderId="0" xfId="57" applyFont="1" applyAlignment="1">
      <alignment vertical="center"/>
      <protection/>
    </xf>
    <xf numFmtId="164" fontId="20" fillId="0" borderId="0" xfId="57" applyFont="1" applyBorder="1">
      <alignment/>
      <protection/>
    </xf>
    <xf numFmtId="164" fontId="20" fillId="0" borderId="0" xfId="57" applyFont="1" applyBorder="1" applyAlignment="1">
      <alignment horizontal="left"/>
      <protection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0" fillId="0" borderId="0" xfId="59" applyFont="1" applyAlignment="1">
      <alignment/>
      <protection/>
    </xf>
    <xf numFmtId="164" fontId="20" fillId="0" borderId="0" xfId="59" applyFont="1" applyAlignment="1">
      <alignment horizontal="right"/>
      <protection/>
    </xf>
    <xf numFmtId="164" fontId="20" fillId="0" borderId="0" xfId="57" applyFont="1" applyAlignment="1">
      <alignment/>
      <protection/>
    </xf>
    <xf numFmtId="164" fontId="20" fillId="0" borderId="0" xfId="57" applyFont="1" applyAlignment="1">
      <alignment horizontal="right"/>
      <protection/>
    </xf>
    <xf numFmtId="164" fontId="21" fillId="16" borderId="10" xfId="57" applyFont="1" applyFill="1" applyBorder="1" applyAlignment="1">
      <alignment horizontal="left" vertical="center"/>
      <protection/>
    </xf>
    <xf numFmtId="164" fontId="21" fillId="16" borderId="10" xfId="57" applyFont="1" applyFill="1" applyBorder="1" applyAlignment="1">
      <alignment horizontal="right" vertical="center"/>
      <protection/>
    </xf>
    <xf numFmtId="164" fontId="21" fillId="16" borderId="10" xfId="57" applyFont="1" applyFill="1" applyBorder="1" applyAlignment="1">
      <alignment horizontal="right" vertical="center" wrapText="1"/>
      <protection/>
    </xf>
    <xf numFmtId="164" fontId="21" fillId="16" borderId="10" xfId="57" applyFont="1" applyFill="1" applyBorder="1" applyAlignment="1">
      <alignment vertical="center" wrapText="1"/>
      <protection/>
    </xf>
    <xf numFmtId="164" fontId="20" fillId="0" borderId="10" xfId="57" applyFont="1" applyBorder="1" applyAlignment="1">
      <alignment horizontal="right" vertical="center"/>
      <protection/>
    </xf>
    <xf numFmtId="164" fontId="20" fillId="6" borderId="10" xfId="57" applyFont="1" applyFill="1" applyBorder="1" applyAlignment="1">
      <alignment horizontal="center" vertical="center"/>
      <protection/>
    </xf>
    <xf numFmtId="164" fontId="21" fillId="6" borderId="10" xfId="57" applyFont="1" applyFill="1" applyBorder="1" applyAlignment="1">
      <alignment horizontal="left" vertical="center"/>
      <protection/>
    </xf>
    <xf numFmtId="168" fontId="21" fillId="6" borderId="10" xfId="57" applyNumberFormat="1" applyFont="1" applyFill="1" applyBorder="1" applyAlignment="1">
      <alignment vertical="center"/>
      <protection/>
    </xf>
    <xf numFmtId="168" fontId="21" fillId="6" borderId="10" xfId="57" applyNumberFormat="1" applyFont="1" applyFill="1" applyBorder="1" applyAlignment="1">
      <alignment horizontal="right" vertical="center"/>
      <protection/>
    </xf>
    <xf numFmtId="164" fontId="20" fillId="0" borderId="10" xfId="57" applyFont="1" applyBorder="1" applyAlignment="1">
      <alignment horizontal="left" vertical="center"/>
      <protection/>
    </xf>
    <xf numFmtId="168" fontId="20" fillId="0" borderId="10" xfId="57" applyNumberFormat="1" applyFont="1" applyBorder="1" applyAlignment="1">
      <alignment vertical="center"/>
      <protection/>
    </xf>
    <xf numFmtId="164" fontId="21" fillId="2" borderId="10" xfId="57" applyFont="1" applyFill="1" applyBorder="1" applyAlignment="1">
      <alignment horizontal="center" vertical="center"/>
      <protection/>
    </xf>
    <xf numFmtId="164" fontId="20" fillId="2" borderId="10" xfId="57" applyFont="1" applyFill="1" applyBorder="1" applyAlignment="1">
      <alignment horizontal="center" vertical="center"/>
      <protection/>
    </xf>
    <xf numFmtId="164" fontId="21" fillId="2" borderId="10" xfId="57" applyFont="1" applyFill="1" applyBorder="1" applyAlignment="1">
      <alignment horizontal="left" vertical="center"/>
      <protection/>
    </xf>
    <xf numFmtId="168" fontId="21" fillId="2" borderId="10" xfId="57" applyNumberFormat="1" applyFont="1" applyFill="1" applyBorder="1" applyAlignment="1">
      <alignment vertical="center"/>
      <protection/>
    </xf>
    <xf numFmtId="168" fontId="21" fillId="2" borderId="10" xfId="57" applyNumberFormat="1" applyFont="1" applyFill="1" applyBorder="1" applyAlignment="1">
      <alignment horizontal="right" vertical="center"/>
      <protection/>
    </xf>
    <xf numFmtId="168" fontId="20" fillId="17" borderId="10" xfId="57" applyNumberFormat="1" applyFont="1" applyFill="1" applyBorder="1" applyAlignment="1">
      <alignment horizontal="right" vertical="center"/>
      <protection/>
    </xf>
    <xf numFmtId="164" fontId="21" fillId="6" borderId="10" xfId="57" applyFont="1" applyFill="1" applyBorder="1" applyAlignment="1">
      <alignment horizontal="center" vertical="center"/>
      <protection/>
    </xf>
    <xf numFmtId="168" fontId="20" fillId="6" borderId="10" xfId="57" applyNumberFormat="1" applyFont="1" applyFill="1" applyBorder="1" applyAlignment="1">
      <alignment horizontal="right" vertical="center"/>
      <protection/>
    </xf>
    <xf numFmtId="164" fontId="21" fillId="17" borderId="10" xfId="57" applyFont="1" applyFill="1" applyBorder="1" applyAlignment="1">
      <alignment horizontal="center" vertical="center"/>
      <protection/>
    </xf>
    <xf numFmtId="164" fontId="20" fillId="17" borderId="10" xfId="57" applyFont="1" applyFill="1" applyBorder="1" applyAlignment="1">
      <alignment horizontal="center" vertical="center"/>
      <protection/>
    </xf>
    <xf numFmtId="164" fontId="20" fillId="17" borderId="10" xfId="57" applyFont="1" applyFill="1" applyBorder="1" applyAlignment="1">
      <alignment horizontal="left" vertical="center"/>
      <protection/>
    </xf>
    <xf numFmtId="168" fontId="20" fillId="17" borderId="10" xfId="57" applyNumberFormat="1" applyFont="1" applyFill="1" applyBorder="1" applyAlignment="1">
      <alignment vertical="center"/>
      <protection/>
    </xf>
    <xf numFmtId="164" fontId="20" fillId="17" borderId="10" xfId="57" applyFont="1" applyFill="1" applyBorder="1" applyAlignment="1">
      <alignment horizontal="left" vertical="center" wrapText="1"/>
      <protection/>
    </xf>
    <xf numFmtId="164" fontId="21" fillId="9" borderId="10" xfId="59" applyFont="1" applyFill="1" applyBorder="1" applyAlignment="1">
      <alignment horizontal="center" vertical="center"/>
      <protection/>
    </xf>
    <xf numFmtId="168" fontId="21" fillId="9" borderId="10" xfId="59" applyNumberFormat="1" applyFont="1" applyFill="1" applyBorder="1" applyAlignment="1">
      <alignment vertical="center"/>
      <protection/>
    </xf>
    <xf numFmtId="168" fontId="21" fillId="9" borderId="10" xfId="59" applyNumberFormat="1" applyFont="1" applyFill="1" applyBorder="1" applyAlignment="1">
      <alignment horizontal="right" vertical="center"/>
      <protection/>
    </xf>
    <xf numFmtId="168" fontId="21" fillId="9" borderId="10" xfId="55" applyNumberFormat="1" applyFont="1" applyFill="1" applyBorder="1" applyAlignment="1">
      <alignment horizontal="right" vertical="center" wrapText="1"/>
      <protection/>
    </xf>
    <xf numFmtId="164" fontId="21" fillId="17" borderId="0" xfId="59" applyFont="1" applyFill="1" applyBorder="1" applyAlignment="1">
      <alignment horizontal="center" vertical="center"/>
      <protection/>
    </xf>
    <xf numFmtId="168" fontId="21" fillId="17" borderId="0" xfId="59" applyNumberFormat="1" applyFont="1" applyFill="1" applyBorder="1" applyAlignment="1">
      <alignment vertical="center"/>
      <protection/>
    </xf>
    <xf numFmtId="168" fontId="21" fillId="17" borderId="0" xfId="59" applyNumberFormat="1" applyFont="1" applyFill="1" applyBorder="1" applyAlignment="1">
      <alignment horizontal="right" vertical="center"/>
      <protection/>
    </xf>
    <xf numFmtId="168" fontId="23" fillId="17" borderId="0" xfId="55" applyNumberFormat="1" applyFont="1" applyFill="1" applyBorder="1" applyAlignment="1">
      <alignment horizontal="right" vertical="center" wrapText="1"/>
      <protection/>
    </xf>
    <xf numFmtId="164" fontId="20" fillId="0" borderId="0" xfId="59" applyFont="1" applyBorder="1" applyAlignment="1">
      <alignment horizontal="left" vertical="center"/>
      <protection/>
    </xf>
    <xf numFmtId="164" fontId="20" fillId="0" borderId="0" xfId="59" applyFont="1" applyBorder="1" applyAlignment="1">
      <alignment vertical="center"/>
      <protection/>
    </xf>
    <xf numFmtId="164" fontId="20" fillId="0" borderId="0" xfId="59" applyFont="1" applyBorder="1" applyAlignment="1">
      <alignment horizontal="right" vertical="center"/>
      <protection/>
    </xf>
    <xf numFmtId="164" fontId="20" fillId="0" borderId="0" xfId="57" applyFont="1" applyBorder="1" applyAlignment="1">
      <alignment horizontal="right"/>
      <protection/>
    </xf>
    <xf numFmtId="169" fontId="20" fillId="0" borderId="0" xfId="59" applyNumberFormat="1" applyFont="1" applyBorder="1" applyAlignment="1">
      <alignment horizontal="left" vertical="center"/>
      <protection/>
    </xf>
    <xf numFmtId="164" fontId="20" fillId="0" borderId="0" xfId="59" applyFont="1" applyFill="1" applyAlignment="1">
      <alignment vertical="center"/>
      <protection/>
    </xf>
    <xf numFmtId="164" fontId="20" fillId="0" borderId="0" xfId="57" applyFont="1" applyAlignment="1">
      <alignment horizontal="right" vertical="center"/>
      <protection/>
    </xf>
    <xf numFmtId="169" fontId="20" fillId="0" borderId="0" xfId="57" applyNumberFormat="1" applyFont="1" applyBorder="1" applyAlignment="1">
      <alignment horizontal="left"/>
      <protection/>
    </xf>
    <xf numFmtId="169" fontId="20" fillId="0" borderId="0" xfId="57" applyNumberFormat="1" applyFont="1" applyAlignment="1">
      <alignment horizontal="left"/>
      <protection/>
    </xf>
    <xf numFmtId="169" fontId="20" fillId="0" borderId="0" xfId="57" applyNumberFormat="1" applyFont="1">
      <alignment/>
      <protection/>
    </xf>
    <xf numFmtId="169" fontId="20" fillId="0" borderId="0" xfId="0" applyNumberFormat="1" applyFont="1" applyBorder="1" applyAlignment="1">
      <alignment/>
    </xf>
    <xf numFmtId="164" fontId="24" fillId="0" borderId="0" xfId="56" applyFont="1" applyAlignment="1">
      <alignment horizontal="center" vertical="center"/>
      <protection/>
    </xf>
    <xf numFmtId="164" fontId="25" fillId="0" borderId="0" xfId="56" applyFont="1" applyAlignment="1">
      <alignment horizontal="center" vertical="center"/>
      <protection/>
    </xf>
    <xf numFmtId="164" fontId="24" fillId="0" borderId="0" xfId="56" applyFont="1" applyAlignment="1">
      <alignment vertical="center"/>
      <protection/>
    </xf>
    <xf numFmtId="164" fontId="20" fillId="0" borderId="0" xfId="56" applyFont="1" applyAlignment="1">
      <alignment vertical="center"/>
      <protection/>
    </xf>
    <xf numFmtId="164" fontId="26" fillId="0" borderId="0" xfId="56" applyFont="1" applyAlignment="1">
      <alignment horizontal="center"/>
      <protection/>
    </xf>
    <xf numFmtId="164" fontId="20" fillId="0" borderId="0" xfId="56" applyFont="1">
      <alignment/>
      <protection/>
    </xf>
    <xf numFmtId="164" fontId="24" fillId="0" borderId="0" xfId="56" applyFont="1">
      <alignment/>
      <protection/>
    </xf>
    <xf numFmtId="164" fontId="27" fillId="0" borderId="0" xfId="56" applyFont="1" applyAlignment="1">
      <alignment horizontal="center"/>
      <protection/>
    </xf>
    <xf numFmtId="164" fontId="25" fillId="16" borderId="10" xfId="56" applyFont="1" applyFill="1" applyBorder="1" applyAlignment="1">
      <alignment horizontal="center" vertical="center" wrapText="1"/>
      <protection/>
    </xf>
    <xf numFmtId="164" fontId="24" fillId="0" borderId="10" xfId="56" applyFont="1" applyBorder="1" applyAlignment="1">
      <alignment horizontal="center" vertical="center" wrapText="1"/>
      <protection/>
    </xf>
    <xf numFmtId="164" fontId="25" fillId="6" borderId="10" xfId="56" applyFont="1" applyFill="1" applyBorder="1" applyAlignment="1">
      <alignment horizontal="center" vertical="center" wrapText="1"/>
      <protection/>
    </xf>
    <xf numFmtId="168" fontId="25" fillId="6" borderId="10" xfId="56" applyNumberFormat="1" applyFont="1" applyFill="1" applyBorder="1" applyAlignment="1">
      <alignment horizontal="right" vertical="center" wrapText="1"/>
      <protection/>
    </xf>
    <xf numFmtId="168" fontId="24" fillId="0" borderId="10" xfId="56" applyNumberFormat="1" applyFont="1" applyBorder="1" applyAlignment="1">
      <alignment horizontal="right" vertical="center" wrapText="1"/>
      <protection/>
    </xf>
    <xf numFmtId="164" fontId="25" fillId="2" borderId="10" xfId="0" applyFont="1" applyFill="1" applyBorder="1" applyAlignment="1">
      <alignment horizontal="center"/>
    </xf>
    <xf numFmtId="164" fontId="25" fillId="2" borderId="10" xfId="0" applyFont="1" applyFill="1" applyBorder="1" applyAlignment="1">
      <alignment horizontal="center" vertical="center" wrapText="1"/>
    </xf>
    <xf numFmtId="168" fontId="25" fillId="2" borderId="10" xfId="0" applyNumberFormat="1" applyFont="1" applyFill="1" applyBorder="1" applyAlignment="1">
      <alignment horizontal="right"/>
    </xf>
    <xf numFmtId="168" fontId="28" fillId="2" borderId="10" xfId="0" applyNumberFormat="1" applyFont="1" applyFill="1" applyBorder="1" applyAlignment="1">
      <alignment horizontal="right"/>
    </xf>
    <xf numFmtId="164" fontId="24" fillId="0" borderId="10" xfId="0" applyFont="1" applyBorder="1" applyAlignment="1">
      <alignment horizontal="center"/>
    </xf>
    <xf numFmtId="164" fontId="24" fillId="0" borderId="10" xfId="0" applyFont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right" vertical="top"/>
    </xf>
    <xf numFmtId="168" fontId="24" fillId="17" borderId="10" xfId="0" applyNumberFormat="1" applyFont="1" applyFill="1" applyBorder="1" applyAlignment="1">
      <alignment horizontal="right"/>
    </xf>
    <xf numFmtId="168" fontId="24" fillId="0" borderId="10" xfId="0" applyNumberFormat="1" applyFont="1" applyBorder="1" applyAlignment="1">
      <alignment horizontal="right"/>
    </xf>
    <xf numFmtId="168" fontId="29" fillId="0" borderId="10" xfId="0" applyNumberFormat="1" applyFont="1" applyBorder="1" applyAlignment="1">
      <alignment horizontal="right"/>
    </xf>
    <xf numFmtId="168" fontId="24" fillId="0" borderId="10" xfId="0" applyNumberFormat="1" applyFont="1" applyBorder="1" applyAlignment="1">
      <alignment horizontal="right" vertical="center"/>
    </xf>
    <xf numFmtId="164" fontId="25" fillId="6" borderId="10" xfId="0" applyFont="1" applyFill="1" applyBorder="1" applyAlignment="1">
      <alignment horizontal="center"/>
    </xf>
    <xf numFmtId="164" fontId="25" fillId="6" borderId="10" xfId="0" applyFont="1" applyFill="1" applyBorder="1" applyAlignment="1">
      <alignment horizontal="center" vertical="center" wrapText="1"/>
    </xf>
    <xf numFmtId="168" fontId="25" fillId="6" borderId="10" xfId="0" applyNumberFormat="1" applyFont="1" applyFill="1" applyBorder="1" applyAlignment="1">
      <alignment horizontal="right" vertical="center"/>
    </xf>
    <xf numFmtId="168" fontId="25" fillId="6" borderId="10" xfId="0" applyNumberFormat="1" applyFont="1" applyFill="1" applyBorder="1" applyAlignment="1">
      <alignment horizontal="right"/>
    </xf>
    <xf numFmtId="168" fontId="28" fillId="6" borderId="10" xfId="0" applyNumberFormat="1" applyFont="1" applyFill="1" applyBorder="1" applyAlignment="1">
      <alignment horizontal="right"/>
    </xf>
    <xf numFmtId="164" fontId="25" fillId="6" borderId="10" xfId="0" applyFont="1" applyFill="1" applyBorder="1" applyAlignment="1">
      <alignment horizontal="center" vertical="center"/>
    </xf>
    <xf numFmtId="168" fontId="28" fillId="6" borderId="10" xfId="0" applyNumberFormat="1" applyFont="1" applyFill="1" applyBorder="1" applyAlignment="1">
      <alignment horizontal="right" vertical="center"/>
    </xf>
    <xf numFmtId="164" fontId="25" fillId="9" borderId="10" xfId="0" applyFont="1" applyFill="1" applyBorder="1" applyAlignment="1">
      <alignment horizontal="center"/>
    </xf>
    <xf numFmtId="168" fontId="25" fillId="9" borderId="10" xfId="0" applyNumberFormat="1" applyFont="1" applyFill="1" applyBorder="1" applyAlignment="1">
      <alignment horizontal="right"/>
    </xf>
    <xf numFmtId="164" fontId="20" fillId="0" borderId="0" xfId="55" applyFont="1" applyAlignment="1">
      <alignment vertical="center"/>
      <protection/>
    </xf>
    <xf numFmtId="164" fontId="20" fillId="0" borderId="0" xfId="55" applyFont="1">
      <alignment/>
      <protection/>
    </xf>
    <xf numFmtId="164" fontId="20" fillId="0" borderId="0" xfId="55" applyFont="1" applyAlignment="1">
      <alignment horizontal="center" vertical="center"/>
      <protection/>
    </xf>
    <xf numFmtId="164" fontId="20" fillId="0" borderId="0" xfId="55" applyFont="1" applyBorder="1" applyAlignment="1">
      <alignment horizontal="right" vertical="center"/>
      <protection/>
    </xf>
    <xf numFmtId="164" fontId="23" fillId="0" borderId="0" xfId="55" applyFont="1" applyAlignment="1">
      <alignment vertical="center"/>
      <protection/>
    </xf>
    <xf numFmtId="164" fontId="21" fillId="0" borderId="0" xfId="55" applyFont="1" applyAlignment="1">
      <alignment vertical="center"/>
      <protection/>
    </xf>
    <xf numFmtId="164" fontId="20" fillId="0" borderId="0" xfId="55" applyFont="1" applyAlignment="1">
      <alignment horizontal="right" vertical="center"/>
      <protection/>
    </xf>
    <xf numFmtId="164" fontId="21" fillId="16" borderId="11" xfId="55" applyFont="1" applyFill="1" applyBorder="1" applyAlignment="1">
      <alignment horizontal="center" vertical="center" wrapText="1"/>
      <protection/>
    </xf>
    <xf numFmtId="164" fontId="21" fillId="16" borderId="12" xfId="55" applyFont="1" applyFill="1" applyBorder="1" applyAlignment="1">
      <alignment horizontal="center" vertical="center" wrapText="1"/>
      <protection/>
    </xf>
    <xf numFmtId="164" fontId="21" fillId="16" borderId="11" xfId="55" applyFont="1" applyFill="1" applyBorder="1" applyAlignment="1">
      <alignment vertical="center" wrapText="1"/>
      <protection/>
    </xf>
    <xf numFmtId="164" fontId="30" fillId="16" borderId="11" xfId="55" applyFont="1" applyFill="1" applyBorder="1" applyAlignment="1">
      <alignment horizontal="center" vertical="center" wrapText="1"/>
      <protection/>
    </xf>
    <xf numFmtId="164" fontId="20" fillId="0" borderId="11" xfId="55" applyFont="1" applyBorder="1" applyAlignment="1">
      <alignment horizontal="center" vertical="center" wrapText="1"/>
      <protection/>
    </xf>
    <xf numFmtId="164" fontId="20" fillId="0" borderId="13" xfId="55" applyFont="1" applyBorder="1" applyAlignment="1">
      <alignment horizontal="center" vertical="center" wrapText="1"/>
      <protection/>
    </xf>
    <xf numFmtId="164" fontId="21" fillId="2" borderId="11" xfId="55" applyFont="1" applyFill="1" applyBorder="1" applyAlignment="1">
      <alignment horizontal="center" vertical="center" wrapText="1"/>
      <protection/>
    </xf>
    <xf numFmtId="164" fontId="21" fillId="2" borderId="11" xfId="55" applyFont="1" applyFill="1" applyBorder="1" applyAlignment="1">
      <alignment horizontal="left" vertical="center" wrapText="1"/>
      <protection/>
    </xf>
    <xf numFmtId="168" fontId="21" fillId="2" borderId="13" xfId="55" applyNumberFormat="1" applyFont="1" applyFill="1" applyBorder="1" applyAlignment="1">
      <alignment vertical="center" wrapText="1"/>
      <protection/>
    </xf>
    <xf numFmtId="168" fontId="21" fillId="2" borderId="11" xfId="55" applyNumberFormat="1" applyFont="1" applyFill="1" applyBorder="1" applyAlignment="1">
      <alignment vertical="center" wrapText="1"/>
      <protection/>
    </xf>
    <xf numFmtId="164" fontId="20" fillId="0" borderId="11" xfId="55" applyFont="1" applyBorder="1" applyAlignment="1">
      <alignment horizontal="left" vertical="center" wrapText="1"/>
      <protection/>
    </xf>
    <xf numFmtId="168" fontId="20" fillId="0" borderId="13" xfId="55" applyNumberFormat="1" applyFont="1" applyBorder="1" applyAlignment="1">
      <alignment vertical="center" wrapText="1"/>
      <protection/>
    </xf>
    <xf numFmtId="168" fontId="20" fillId="0" borderId="11" xfId="55" applyNumberFormat="1" applyFont="1" applyBorder="1" applyAlignment="1">
      <alignment vertical="center" wrapText="1"/>
      <protection/>
    </xf>
    <xf numFmtId="164" fontId="23" fillId="2" borderId="11" xfId="55" applyFont="1" applyFill="1" applyBorder="1" applyAlignment="1">
      <alignment horizontal="center" vertical="center" wrapText="1"/>
      <protection/>
    </xf>
    <xf numFmtId="168" fontId="23" fillId="2" borderId="13" xfId="55" applyNumberFormat="1" applyFont="1" applyFill="1" applyBorder="1" applyAlignment="1">
      <alignment vertical="center" wrapText="1"/>
      <protection/>
    </xf>
    <xf numFmtId="168" fontId="23" fillId="2" borderId="11" xfId="55" applyNumberFormat="1" applyFont="1" applyFill="1" applyBorder="1" applyAlignment="1">
      <alignment vertical="center" wrapText="1"/>
      <protection/>
    </xf>
    <xf numFmtId="164" fontId="23" fillId="2" borderId="11" xfId="55" applyFont="1" applyFill="1" applyBorder="1" applyAlignment="1">
      <alignment vertical="center" wrapText="1"/>
      <protection/>
    </xf>
    <xf numFmtId="164" fontId="31" fillId="2" borderId="11" xfId="55" applyFont="1" applyFill="1" applyBorder="1" applyAlignment="1">
      <alignment vertical="center" wrapText="1"/>
      <protection/>
    </xf>
    <xf numFmtId="164" fontId="23" fillId="17" borderId="11" xfId="55" applyFont="1" applyFill="1" applyBorder="1" applyAlignment="1">
      <alignment horizontal="center" vertical="center" wrapText="1"/>
      <protection/>
    </xf>
    <xf numFmtId="164" fontId="31" fillId="17" borderId="11" xfId="55" applyFont="1" applyFill="1" applyBorder="1" applyAlignment="1">
      <alignment horizontal="center" vertical="center" wrapText="1"/>
      <protection/>
    </xf>
    <xf numFmtId="168" fontId="31" fillId="17" borderId="13" xfId="55" applyNumberFormat="1" applyFont="1" applyFill="1" applyBorder="1" applyAlignment="1">
      <alignment vertical="center" wrapText="1"/>
      <protection/>
    </xf>
    <xf numFmtId="168" fontId="31" fillId="17" borderId="11" xfId="55" applyNumberFormat="1" applyFont="1" applyFill="1" applyBorder="1" applyAlignment="1">
      <alignment vertical="center" wrapText="1"/>
      <protection/>
    </xf>
    <xf numFmtId="164" fontId="31" fillId="17" borderId="11" xfId="55" applyFont="1" applyFill="1" applyBorder="1" applyAlignment="1">
      <alignment vertical="center" wrapText="1"/>
      <protection/>
    </xf>
    <xf numFmtId="164" fontId="23" fillId="9" borderId="11" xfId="55" applyFont="1" applyFill="1" applyBorder="1" applyAlignment="1">
      <alignment horizontal="center" vertical="center" wrapText="1"/>
      <protection/>
    </xf>
    <xf numFmtId="168" fontId="23" fillId="9" borderId="11" xfId="55" applyNumberFormat="1" applyFont="1" applyFill="1" applyBorder="1" applyAlignment="1">
      <alignment vertical="center" wrapText="1"/>
      <protection/>
    </xf>
    <xf numFmtId="164" fontId="26" fillId="0" borderId="0" xfId="55" applyFont="1" applyAlignment="1">
      <alignment vertical="center"/>
      <protection/>
    </xf>
    <xf numFmtId="164" fontId="32" fillId="0" borderId="0" xfId="56" applyFont="1">
      <alignment/>
      <protection/>
    </xf>
    <xf numFmtId="164" fontId="32" fillId="0" borderId="0" xfId="56" applyFont="1" applyAlignment="1">
      <alignment vertical="center"/>
      <protection/>
    </xf>
    <xf numFmtId="164" fontId="33" fillId="0" borderId="0" xfId="0" applyFont="1" applyBorder="1" applyAlignment="1">
      <alignment horizontal="left"/>
    </xf>
    <xf numFmtId="164" fontId="32" fillId="0" borderId="0" xfId="56" applyFont="1" applyBorder="1" applyAlignment="1">
      <alignment horizontal="left" vertical="center"/>
      <protection/>
    </xf>
    <xf numFmtId="164" fontId="32" fillId="0" borderId="0" xfId="56" applyFont="1" applyBorder="1" applyAlignment="1">
      <alignment horizontal="right" vertical="center"/>
      <protection/>
    </xf>
    <xf numFmtId="164" fontId="32" fillId="0" borderId="0" xfId="56" applyFont="1" applyAlignment="1">
      <alignment horizontal="right" vertical="center"/>
      <protection/>
    </xf>
    <xf numFmtId="164" fontId="33" fillId="0" borderId="0" xfId="0" applyFont="1" applyBorder="1" applyAlignment="1">
      <alignment/>
    </xf>
    <xf numFmtId="164" fontId="34" fillId="0" borderId="0" xfId="56" applyFont="1" applyBorder="1" applyAlignment="1">
      <alignment horizontal="center" vertical="center" wrapText="1"/>
      <protection/>
    </xf>
    <xf numFmtId="164" fontId="34" fillId="0" borderId="0" xfId="56" applyFont="1" applyAlignment="1">
      <alignment horizontal="center" vertical="center" wrapText="1"/>
      <protection/>
    </xf>
    <xf numFmtId="164" fontId="20" fillId="0" borderId="0" xfId="56" applyFont="1" applyAlignment="1">
      <alignment horizontal="right" vertical="center"/>
      <protection/>
    </xf>
    <xf numFmtId="164" fontId="35" fillId="16" borderId="11" xfId="56" applyFont="1" applyFill="1" applyBorder="1" applyAlignment="1">
      <alignment horizontal="center" vertical="center"/>
      <protection/>
    </xf>
    <xf numFmtId="164" fontId="35" fillId="16" borderId="11" xfId="56" applyFont="1" applyFill="1" applyBorder="1" applyAlignment="1">
      <alignment horizontal="center" vertical="center" wrapText="1"/>
      <protection/>
    </xf>
    <xf numFmtId="164" fontId="21" fillId="16" borderId="11" xfId="56" applyFont="1" applyFill="1" applyBorder="1" applyAlignment="1">
      <alignment horizontal="center" vertical="center" wrapText="1"/>
      <protection/>
    </xf>
    <xf numFmtId="164" fontId="30" fillId="16" borderId="11" xfId="56" applyFont="1" applyFill="1" applyBorder="1" applyAlignment="1">
      <alignment horizontal="center" vertical="center" wrapText="1"/>
      <protection/>
    </xf>
    <xf numFmtId="164" fontId="22" fillId="0" borderId="12" xfId="56" applyFont="1" applyBorder="1" applyAlignment="1">
      <alignment horizontal="center" vertical="center"/>
      <protection/>
    </xf>
    <xf numFmtId="164" fontId="31" fillId="0" borderId="11" xfId="56" applyFont="1" applyBorder="1" applyAlignment="1">
      <alignment horizontal="center" vertical="center"/>
      <protection/>
    </xf>
    <xf numFmtId="164" fontId="31" fillId="0" borderId="11" xfId="56" applyFont="1" applyBorder="1" applyAlignment="1">
      <alignment vertical="center" wrapText="1"/>
      <protection/>
    </xf>
    <xf numFmtId="168" fontId="31" fillId="0" borderId="11" xfId="56" applyNumberFormat="1" applyFont="1" applyBorder="1" applyAlignment="1">
      <alignment horizontal="right" vertical="center"/>
      <protection/>
    </xf>
    <xf numFmtId="170" fontId="31" fillId="0" borderId="11" xfId="56" applyNumberFormat="1" applyFont="1" applyBorder="1" applyAlignment="1">
      <alignment vertical="center" wrapText="1"/>
      <protection/>
    </xf>
    <xf numFmtId="164" fontId="31" fillId="0" borderId="11" xfId="56" applyFont="1" applyBorder="1" applyAlignment="1">
      <alignment vertical="center"/>
      <protection/>
    </xf>
    <xf numFmtId="164" fontId="23" fillId="0" borderId="11" xfId="56" applyFont="1" applyBorder="1" applyAlignment="1">
      <alignment vertical="center" wrapText="1"/>
      <protection/>
    </xf>
    <xf numFmtId="168" fontId="31" fillId="0" borderId="11" xfId="56" applyNumberFormat="1" applyFont="1" applyBorder="1" applyAlignment="1">
      <alignment vertical="center" wrapText="1"/>
      <protection/>
    </xf>
    <xf numFmtId="168" fontId="32" fillId="0" borderId="11" xfId="56" applyNumberFormat="1" applyFont="1" applyBorder="1" applyAlignment="1">
      <alignment horizontal="right" vertical="center"/>
      <protection/>
    </xf>
    <xf numFmtId="164" fontId="31" fillId="0" borderId="11" xfId="56" applyFont="1" applyBorder="1" applyAlignment="1">
      <alignment wrapText="1"/>
      <protection/>
    </xf>
    <xf numFmtId="164" fontId="36" fillId="17" borderId="11" xfId="56" applyFont="1" applyFill="1" applyBorder="1" applyAlignment="1">
      <alignment horizontal="center" vertical="center"/>
      <protection/>
    </xf>
    <xf numFmtId="164" fontId="37" fillId="17" borderId="11" xfId="56" applyFont="1" applyFill="1" applyBorder="1" applyAlignment="1">
      <alignment vertical="center" wrapText="1"/>
      <protection/>
    </xf>
    <xf numFmtId="171" fontId="37" fillId="17" borderId="11" xfId="56" applyNumberFormat="1" applyFont="1" applyFill="1" applyBorder="1" applyAlignment="1">
      <alignment horizontal="right" vertical="center"/>
      <protection/>
    </xf>
    <xf numFmtId="171" fontId="37" fillId="17" borderId="11" xfId="56" applyNumberFormat="1" applyFont="1" applyFill="1" applyBorder="1" applyAlignment="1">
      <alignment wrapText="1"/>
      <protection/>
    </xf>
    <xf numFmtId="171" fontId="37" fillId="17" borderId="11" xfId="56" applyNumberFormat="1" applyFont="1" applyFill="1" applyBorder="1" applyAlignment="1">
      <alignment vertical="center"/>
      <protection/>
    </xf>
    <xf numFmtId="164" fontId="37" fillId="17" borderId="11" xfId="56" applyFont="1" applyFill="1" applyBorder="1" applyAlignment="1">
      <alignment vertical="center"/>
      <protection/>
    </xf>
    <xf numFmtId="172" fontId="31" fillId="0" borderId="11" xfId="56" applyNumberFormat="1" applyFont="1" applyBorder="1" applyAlignment="1">
      <alignment horizontal="center" vertical="center"/>
      <protection/>
    </xf>
    <xf numFmtId="172" fontId="36" fillId="17" borderId="11" xfId="56" applyNumberFormat="1" applyFont="1" applyFill="1" applyBorder="1" applyAlignment="1">
      <alignment horizontal="center" vertical="center"/>
      <protection/>
    </xf>
    <xf numFmtId="164" fontId="37" fillId="17" borderId="11" xfId="56" applyFont="1" applyFill="1" applyBorder="1" applyAlignment="1">
      <alignment horizontal="left" vertical="center" wrapText="1"/>
      <protection/>
    </xf>
    <xf numFmtId="168" fontId="37" fillId="17" borderId="11" xfId="56" applyNumberFormat="1" applyFont="1" applyFill="1" applyBorder="1" applyAlignment="1">
      <alignment horizontal="right" vertical="center"/>
      <protection/>
    </xf>
    <xf numFmtId="168" fontId="38" fillId="17" borderId="11" xfId="56" applyNumberFormat="1" applyFont="1" applyFill="1" applyBorder="1" applyAlignment="1">
      <alignment vertical="center" wrapText="1"/>
      <protection/>
    </xf>
    <xf numFmtId="164" fontId="31" fillId="17" borderId="11" xfId="56" applyFont="1" applyFill="1" applyBorder="1" applyAlignment="1">
      <alignment vertical="center" wrapText="1"/>
      <protection/>
    </xf>
    <xf numFmtId="164" fontId="32" fillId="0" borderId="13" xfId="55" applyFont="1" applyBorder="1" applyAlignment="1">
      <alignment wrapText="1"/>
      <protection/>
    </xf>
    <xf numFmtId="168" fontId="37" fillId="17" borderId="11" xfId="56" applyNumberFormat="1" applyFont="1" applyFill="1" applyBorder="1" applyAlignment="1">
      <alignment vertical="center" wrapText="1"/>
      <protection/>
    </xf>
    <xf numFmtId="164" fontId="38" fillId="17" borderId="11" xfId="56" applyFont="1" applyFill="1" applyBorder="1" applyAlignment="1">
      <alignment vertical="center"/>
      <protection/>
    </xf>
    <xf numFmtId="164" fontId="20" fillId="0" borderId="11" xfId="56" applyFont="1" applyBorder="1" applyAlignment="1">
      <alignment vertical="center" wrapText="1"/>
      <protection/>
    </xf>
    <xf numFmtId="164" fontId="32" fillId="0" borderId="11" xfId="56" applyFont="1" applyBorder="1">
      <alignment/>
      <protection/>
    </xf>
    <xf numFmtId="164" fontId="31" fillId="0" borderId="11" xfId="56" applyFont="1" applyFill="1" applyBorder="1" applyAlignment="1">
      <alignment horizontal="center" vertical="center"/>
      <protection/>
    </xf>
    <xf numFmtId="164" fontId="31" fillId="0" borderId="11" xfId="56" applyFont="1" applyFill="1" applyBorder="1" applyAlignment="1">
      <alignment vertical="center" wrapText="1"/>
      <protection/>
    </xf>
    <xf numFmtId="168" fontId="31" fillId="0" borderId="11" xfId="56" applyNumberFormat="1" applyFont="1" applyFill="1" applyBorder="1" applyAlignment="1">
      <alignment horizontal="right" vertical="center"/>
      <protection/>
    </xf>
    <xf numFmtId="168" fontId="31" fillId="0" borderId="11" xfId="56" applyNumberFormat="1" applyFont="1" applyFill="1" applyBorder="1" applyAlignment="1">
      <alignment vertical="center" wrapText="1"/>
      <protection/>
    </xf>
    <xf numFmtId="164" fontId="31" fillId="0" borderId="11" xfId="56" applyFont="1" applyFill="1" applyBorder="1" applyAlignment="1">
      <alignment vertical="center"/>
      <protection/>
    </xf>
    <xf numFmtId="164" fontId="38" fillId="0" borderId="11" xfId="56" applyFont="1" applyFill="1" applyBorder="1" applyAlignment="1">
      <alignment vertical="center"/>
      <protection/>
    </xf>
    <xf numFmtId="164" fontId="31" fillId="17" borderId="11" xfId="56" applyFont="1" applyFill="1" applyBorder="1" applyAlignment="1">
      <alignment vertical="center"/>
      <protection/>
    </xf>
    <xf numFmtId="168" fontId="31" fillId="17" borderId="11" xfId="56" applyNumberFormat="1" applyFont="1" applyFill="1" applyBorder="1" applyAlignment="1">
      <alignment horizontal="right" vertical="center"/>
      <protection/>
    </xf>
    <xf numFmtId="168" fontId="31" fillId="17" borderId="11" xfId="56" applyNumberFormat="1" applyFont="1" applyFill="1" applyBorder="1" applyAlignment="1">
      <alignment vertical="center" wrapText="1"/>
      <protection/>
    </xf>
    <xf numFmtId="164" fontId="39" fillId="17" borderId="11" xfId="56" applyFont="1" applyFill="1" applyBorder="1" applyAlignment="1">
      <alignment horizontal="center" vertical="center"/>
      <protection/>
    </xf>
    <xf numFmtId="164" fontId="21" fillId="17" borderId="11" xfId="56" applyFont="1" applyFill="1" applyBorder="1" applyAlignment="1">
      <alignment vertical="center" wrapText="1"/>
      <protection/>
    </xf>
    <xf numFmtId="168" fontId="21" fillId="17" borderId="11" xfId="56" applyNumberFormat="1" applyFont="1" applyFill="1" applyBorder="1" applyAlignment="1">
      <alignment horizontal="right" vertical="center"/>
      <protection/>
    </xf>
    <xf numFmtId="168" fontId="21" fillId="17" borderId="11" xfId="56" applyNumberFormat="1" applyFont="1" applyFill="1" applyBorder="1" applyAlignment="1">
      <alignment vertical="center" wrapText="1"/>
      <protection/>
    </xf>
    <xf numFmtId="164" fontId="40" fillId="18" borderId="11" xfId="56" applyFont="1" applyFill="1" applyBorder="1" applyAlignment="1">
      <alignment horizontal="center" vertical="center"/>
      <protection/>
    </xf>
    <xf numFmtId="164" fontId="23" fillId="18" borderId="11" xfId="56" applyFont="1" applyFill="1" applyBorder="1" applyAlignment="1">
      <alignment horizontal="left" vertical="center"/>
      <protection/>
    </xf>
    <xf numFmtId="171" fontId="40" fillId="18" borderId="11" xfId="56" applyNumberFormat="1" applyFont="1" applyFill="1" applyBorder="1" applyAlignment="1">
      <alignment vertical="center"/>
      <protection/>
    </xf>
    <xf numFmtId="168" fontId="40" fillId="18" borderId="11" xfId="56" applyNumberFormat="1" applyFont="1" applyFill="1" applyBorder="1" applyAlignment="1">
      <alignment vertical="center"/>
      <protection/>
    </xf>
    <xf numFmtId="168" fontId="40" fillId="18" borderId="11" xfId="56" applyNumberFormat="1" applyFont="1" applyFill="1" applyBorder="1" applyAlignment="1">
      <alignment vertical="center" wrapText="1"/>
      <protection/>
    </xf>
    <xf numFmtId="168" fontId="23" fillId="18" borderId="11" xfId="56" applyNumberFormat="1" applyFont="1" applyFill="1" applyBorder="1" applyAlignment="1">
      <alignment horizontal="center" vertical="center"/>
      <protection/>
    </xf>
    <xf numFmtId="164" fontId="41" fillId="0" borderId="0" xfId="56" applyFont="1" applyAlignment="1">
      <alignment vertical="center"/>
      <protection/>
    </xf>
    <xf numFmtId="164" fontId="42" fillId="0" borderId="0" xfId="56" applyFont="1" applyAlignment="1">
      <alignment vertical="center"/>
      <protection/>
    </xf>
    <xf numFmtId="164" fontId="42" fillId="0" borderId="0" xfId="56" applyFont="1">
      <alignment/>
      <protection/>
    </xf>
    <xf numFmtId="164" fontId="43" fillId="0" borderId="0" xfId="56" applyFont="1" applyAlignment="1">
      <alignment horizontal="right"/>
      <protection/>
    </xf>
    <xf numFmtId="164" fontId="43" fillId="0" borderId="0" xfId="56" applyFont="1">
      <alignment/>
      <protection/>
    </xf>
    <xf numFmtId="164" fontId="0" fillId="0" borderId="0" xfId="0" applyFont="1" applyAlignment="1">
      <alignment/>
    </xf>
    <xf numFmtId="164" fontId="33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4" fillId="0" borderId="0" xfId="0" applyFont="1" applyBorder="1" applyAlignment="1">
      <alignment horizontal="center" vertical="center"/>
    </xf>
    <xf numFmtId="164" fontId="32" fillId="0" borderId="0" xfId="0" applyFont="1" applyAlignment="1">
      <alignment/>
    </xf>
    <xf numFmtId="164" fontId="45" fillId="0" borderId="0" xfId="0" applyFont="1" applyAlignment="1">
      <alignment horizontal="left" vertical="center"/>
    </xf>
    <xf numFmtId="164" fontId="33" fillId="0" borderId="0" xfId="0" applyFont="1" applyAlignment="1">
      <alignment horizontal="right" vertical="top"/>
    </xf>
    <xf numFmtId="164" fontId="45" fillId="16" borderId="10" xfId="0" applyFont="1" applyFill="1" applyBorder="1" applyAlignment="1">
      <alignment horizontal="center" vertical="center"/>
    </xf>
    <xf numFmtId="164" fontId="45" fillId="16" borderId="10" xfId="0" applyFont="1" applyFill="1" applyBorder="1" applyAlignment="1">
      <alignment horizontal="center" vertical="center" wrapText="1"/>
    </xf>
    <xf numFmtId="164" fontId="45" fillId="9" borderId="10" xfId="0" applyFont="1" applyFill="1" applyBorder="1" applyAlignment="1">
      <alignment horizontal="center" vertical="center"/>
    </xf>
    <xf numFmtId="164" fontId="46" fillId="0" borderId="10" xfId="0" applyFont="1" applyFill="1" applyBorder="1" applyAlignment="1">
      <alignment horizontal="center" vertical="center"/>
    </xf>
    <xf numFmtId="164" fontId="46" fillId="0" borderId="10" xfId="0" applyFont="1" applyFill="1" applyBorder="1" applyAlignment="1">
      <alignment horizontal="center" vertical="center" wrapText="1"/>
    </xf>
    <xf numFmtId="164" fontId="47" fillId="0" borderId="10" xfId="0" applyFont="1" applyFill="1" applyBorder="1" applyAlignment="1">
      <alignment horizontal="center" vertical="center"/>
    </xf>
    <xf numFmtId="164" fontId="47" fillId="0" borderId="10" xfId="0" applyFont="1" applyBorder="1" applyAlignment="1">
      <alignment horizontal="center" vertical="center"/>
    </xf>
    <xf numFmtId="164" fontId="48" fillId="0" borderId="10" xfId="0" applyFont="1" applyBorder="1" applyAlignment="1">
      <alignment horizontal="center" vertical="center"/>
    </xf>
    <xf numFmtId="164" fontId="48" fillId="0" borderId="10" xfId="0" applyFont="1" applyBorder="1" applyAlignment="1">
      <alignment horizontal="left" vertical="center"/>
    </xf>
    <xf numFmtId="168" fontId="48" fillId="17" borderId="10" xfId="0" applyNumberFormat="1" applyFont="1" applyFill="1" applyBorder="1" applyAlignment="1">
      <alignment horizontal="right" vertical="center"/>
    </xf>
    <xf numFmtId="164" fontId="49" fillId="17" borderId="10" xfId="0" applyFont="1" applyFill="1" applyBorder="1" applyAlignment="1">
      <alignment vertical="center"/>
    </xf>
    <xf numFmtId="168" fontId="48" fillId="17" borderId="10" xfId="0" applyNumberFormat="1" applyFont="1" applyFill="1" applyBorder="1" applyAlignment="1">
      <alignment vertical="center"/>
    </xf>
    <xf numFmtId="164" fontId="0" fillId="17" borderId="10" xfId="0" applyFont="1" applyFill="1" applyBorder="1" applyAlignment="1">
      <alignment vertical="center"/>
    </xf>
    <xf numFmtId="164" fontId="48" fillId="0" borderId="10" xfId="0" applyFont="1" applyBorder="1" applyAlignment="1">
      <alignment vertical="center"/>
    </xf>
    <xf numFmtId="168" fontId="48" fillId="0" borderId="10" xfId="0" applyNumberFormat="1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50" fillId="0" borderId="10" xfId="0" applyFont="1" applyBorder="1" applyAlignment="1">
      <alignment horizontal="center" vertical="center"/>
    </xf>
    <xf numFmtId="164" fontId="48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/>
    </xf>
    <xf numFmtId="171" fontId="48" fillId="0" borderId="10" xfId="0" applyNumberFormat="1" applyFont="1" applyBorder="1" applyAlignment="1">
      <alignment vertical="center"/>
    </xf>
    <xf numFmtId="171" fontId="48" fillId="0" borderId="10" xfId="0" applyNumberFormat="1" applyFont="1" applyBorder="1" applyAlignment="1">
      <alignment/>
    </xf>
    <xf numFmtId="168" fontId="51" fillId="0" borderId="10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52" fillId="0" borderId="0" xfId="0" applyFont="1" applyAlignment="1">
      <alignment vertical="center"/>
    </xf>
    <xf numFmtId="164" fontId="33" fillId="0" borderId="0" xfId="0" applyFont="1" applyFill="1" applyBorder="1" applyAlignment="1">
      <alignment horizontal="left" vertical="center" wrapText="1"/>
    </xf>
    <xf numFmtId="164" fontId="53" fillId="0" borderId="0" xfId="0" applyFont="1" applyAlignment="1">
      <alignment/>
    </xf>
    <xf numFmtId="164" fontId="48" fillId="0" borderId="0" xfId="0" applyFont="1" applyAlignment="1">
      <alignment/>
    </xf>
    <xf numFmtId="164" fontId="54" fillId="0" borderId="0" xfId="0" applyFont="1" applyBorder="1" applyAlignment="1">
      <alignment wrapText="1"/>
    </xf>
    <xf numFmtId="164" fontId="54" fillId="0" borderId="0" xfId="0" applyFont="1" applyAlignment="1">
      <alignment/>
    </xf>
    <xf numFmtId="164" fontId="33" fillId="0" borderId="0" xfId="60" applyFont="1">
      <alignment/>
      <protection/>
    </xf>
    <xf numFmtId="164" fontId="33" fillId="0" borderId="0" xfId="60" applyFont="1" applyAlignment="1">
      <alignment horizontal="right"/>
      <protection/>
    </xf>
    <xf numFmtId="164" fontId="22" fillId="0" borderId="0" xfId="60" applyFont="1" applyBorder="1" applyAlignment="1">
      <alignment horizontal="left"/>
      <protection/>
    </xf>
    <xf numFmtId="164" fontId="33" fillId="0" borderId="0" xfId="60" applyFont="1" applyBorder="1" applyAlignment="1">
      <alignment horizontal="left"/>
      <protection/>
    </xf>
    <xf numFmtId="164" fontId="45" fillId="0" borderId="0" xfId="60" applyFont="1" applyBorder="1" applyAlignment="1">
      <alignment horizontal="center"/>
      <protection/>
    </xf>
    <xf numFmtId="164" fontId="30" fillId="16" borderId="11" xfId="60" applyFont="1" applyFill="1" applyBorder="1" applyAlignment="1">
      <alignment horizontal="center" vertical="center"/>
      <protection/>
    </xf>
    <xf numFmtId="164" fontId="30" fillId="16" borderId="11" xfId="60" applyFont="1" applyFill="1" applyBorder="1" applyAlignment="1">
      <alignment horizontal="center" vertical="center" wrapText="1"/>
      <protection/>
    </xf>
    <xf numFmtId="173" fontId="30" fillId="16" borderId="11" xfId="60" applyNumberFormat="1" applyFont="1" applyFill="1" applyBorder="1" applyAlignment="1">
      <alignment horizontal="center" vertical="center" wrapText="1"/>
      <protection/>
    </xf>
    <xf numFmtId="164" fontId="22" fillId="0" borderId="11" xfId="60" applyFont="1" applyBorder="1" applyAlignment="1">
      <alignment horizontal="center" vertical="center"/>
      <protection/>
    </xf>
    <xf numFmtId="164" fontId="30" fillId="0" borderId="14" xfId="60" applyFont="1" applyBorder="1" applyAlignment="1">
      <alignment horizontal="center"/>
      <protection/>
    </xf>
    <xf numFmtId="164" fontId="30" fillId="0" borderId="14" xfId="60" applyFont="1" applyBorder="1" applyAlignment="1">
      <alignment wrapText="1"/>
      <protection/>
    </xf>
    <xf numFmtId="164" fontId="30" fillId="0" borderId="14" xfId="60" applyFont="1" applyBorder="1">
      <alignment/>
      <protection/>
    </xf>
    <xf numFmtId="164" fontId="55" fillId="0" borderId="0" xfId="60" applyFont="1">
      <alignment/>
      <protection/>
    </xf>
    <xf numFmtId="164" fontId="22" fillId="0" borderId="15" xfId="60" applyFont="1" applyBorder="1" applyAlignment="1">
      <alignment horizontal="center" vertical="center"/>
      <protection/>
    </xf>
    <xf numFmtId="164" fontId="22" fillId="0" borderId="15" xfId="60" applyFont="1" applyBorder="1" applyAlignment="1">
      <alignment wrapText="1"/>
      <protection/>
    </xf>
    <xf numFmtId="164" fontId="22" fillId="0" borderId="15" xfId="60" applyFont="1" applyBorder="1" applyAlignment="1">
      <alignment horizontal="center" vertical="top"/>
      <protection/>
    </xf>
    <xf numFmtId="164" fontId="22" fillId="0" borderId="15" xfId="60" applyFont="1" applyBorder="1">
      <alignment/>
      <protection/>
    </xf>
    <xf numFmtId="171" fontId="22" fillId="0" borderId="15" xfId="60" applyNumberFormat="1" applyFont="1" applyBorder="1">
      <alignment/>
      <protection/>
    </xf>
    <xf numFmtId="164" fontId="22" fillId="0" borderId="15" xfId="60" applyFont="1" applyBorder="1" applyAlignment="1">
      <alignment/>
      <protection/>
    </xf>
    <xf numFmtId="164" fontId="30" fillId="0" borderId="15" xfId="60" applyFont="1" applyBorder="1" applyAlignment="1">
      <alignment horizontal="center"/>
      <protection/>
    </xf>
    <xf numFmtId="164" fontId="30" fillId="0" borderId="15" xfId="60" applyFont="1" applyBorder="1" applyAlignment="1">
      <alignment wrapText="1"/>
      <protection/>
    </xf>
    <xf numFmtId="168" fontId="30" fillId="0" borderId="15" xfId="0" applyNumberFormat="1" applyFont="1" applyBorder="1" applyAlignment="1">
      <alignment/>
    </xf>
    <xf numFmtId="168" fontId="30" fillId="0" borderId="15" xfId="60" applyNumberFormat="1" applyFont="1" applyBorder="1">
      <alignment/>
      <protection/>
    </xf>
    <xf numFmtId="164" fontId="35" fillId="0" borderId="15" xfId="60" applyFont="1" applyBorder="1" applyAlignment="1">
      <alignment horizontal="center" vertical="center"/>
      <protection/>
    </xf>
    <xf numFmtId="168" fontId="30" fillId="0" borderId="15" xfId="60" applyNumberFormat="1" applyFont="1" applyBorder="1" applyAlignment="1">
      <alignment/>
      <protection/>
    </xf>
    <xf numFmtId="164" fontId="30" fillId="0" borderId="15" xfId="60" applyFont="1" applyBorder="1" applyAlignment="1">
      <alignment/>
      <protection/>
    </xf>
    <xf numFmtId="168" fontId="22" fillId="0" borderId="15" xfId="60" applyNumberFormat="1" applyFont="1" applyBorder="1">
      <alignment/>
      <protection/>
    </xf>
    <xf numFmtId="168" fontId="22" fillId="0" borderId="15" xfId="60" applyNumberFormat="1" applyFont="1" applyBorder="1" applyAlignment="1">
      <alignment/>
      <protection/>
    </xf>
    <xf numFmtId="164" fontId="22" fillId="0" borderId="16" xfId="60" applyFont="1" applyBorder="1" applyAlignment="1">
      <alignment horizontal="center" vertical="center"/>
      <protection/>
    </xf>
    <xf numFmtId="164" fontId="22" fillId="0" borderId="16" xfId="60" applyFont="1" applyBorder="1" applyAlignment="1">
      <alignment wrapText="1"/>
      <protection/>
    </xf>
    <xf numFmtId="164" fontId="30" fillId="0" borderId="16" xfId="60" applyFont="1" applyBorder="1" applyAlignment="1">
      <alignment horizontal="center"/>
      <protection/>
    </xf>
    <xf numFmtId="164" fontId="22" fillId="0" borderId="16" xfId="60" applyFont="1" applyBorder="1" applyAlignment="1">
      <alignment horizontal="center"/>
      <protection/>
    </xf>
    <xf numFmtId="164" fontId="56" fillId="0" borderId="16" xfId="60" applyFont="1" applyBorder="1" applyAlignment="1">
      <alignment horizontal="center" vertical="center"/>
      <protection/>
    </xf>
    <xf numFmtId="164" fontId="22" fillId="0" borderId="16" xfId="60" applyFont="1" applyBorder="1" applyAlignment="1">
      <alignment horizontal="left"/>
      <protection/>
    </xf>
    <xf numFmtId="168" fontId="30" fillId="0" borderId="16" xfId="60" applyNumberFormat="1" applyFont="1" applyBorder="1" applyAlignment="1">
      <alignment horizontal="center"/>
      <protection/>
    </xf>
    <xf numFmtId="168" fontId="22" fillId="0" borderId="16" xfId="60" applyNumberFormat="1" applyFont="1" applyBorder="1" applyAlignment="1">
      <alignment horizontal="center"/>
      <protection/>
    </xf>
    <xf numFmtId="164" fontId="30" fillId="0" borderId="11" xfId="60" applyFont="1" applyBorder="1" applyAlignment="1">
      <alignment horizontal="center"/>
      <protection/>
    </xf>
    <xf numFmtId="171" fontId="30" fillId="0" borderId="11" xfId="60" applyNumberFormat="1" applyFont="1" applyBorder="1">
      <alignment/>
      <protection/>
    </xf>
    <xf numFmtId="168" fontId="30" fillId="0" borderId="11" xfId="60" applyNumberFormat="1" applyFont="1" applyBorder="1">
      <alignment/>
      <protection/>
    </xf>
    <xf numFmtId="164" fontId="57" fillId="0" borderId="0" xfId="60" applyFont="1" applyBorder="1" applyAlignment="1">
      <alignment horizontal="left"/>
      <protection/>
    </xf>
    <xf numFmtId="164" fontId="57" fillId="0" borderId="0" xfId="60" applyFont="1">
      <alignment/>
      <protection/>
    </xf>
    <xf numFmtId="164" fontId="58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59" fillId="0" borderId="0" xfId="0" applyFont="1" applyAlignment="1">
      <alignment horizontal="right" vertical="center"/>
    </xf>
    <xf numFmtId="164" fontId="35" fillId="6" borderId="11" xfId="0" applyFont="1" applyFill="1" applyBorder="1" applyAlignment="1">
      <alignment horizontal="center" vertical="center"/>
    </xf>
    <xf numFmtId="164" fontId="35" fillId="6" borderId="11" xfId="0" applyFont="1" applyFill="1" applyBorder="1" applyAlignment="1">
      <alignment horizontal="center" vertical="center" wrapText="1"/>
    </xf>
    <xf numFmtId="164" fontId="60" fillId="6" borderId="10" xfId="0" applyFont="1" applyFill="1" applyBorder="1" applyAlignment="1">
      <alignment/>
    </xf>
    <xf numFmtId="164" fontId="22" fillId="0" borderId="11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/>
    </xf>
    <xf numFmtId="164" fontId="31" fillId="0" borderId="14" xfId="0" applyFont="1" applyBorder="1" applyAlignment="1">
      <alignment horizontal="center" vertical="center"/>
    </xf>
    <xf numFmtId="164" fontId="31" fillId="0" borderId="14" xfId="0" applyFont="1" applyBorder="1" applyAlignment="1">
      <alignment vertical="center"/>
    </xf>
    <xf numFmtId="168" fontId="31" fillId="0" borderId="14" xfId="0" applyNumberFormat="1" applyFont="1" applyBorder="1" applyAlignment="1">
      <alignment horizontal="right" vertical="center"/>
    </xf>
    <xf numFmtId="168" fontId="32" fillId="0" borderId="10" xfId="0" applyNumberFormat="1" applyFont="1" applyBorder="1" applyAlignment="1">
      <alignment horizontal="right" vertical="center"/>
    </xf>
    <xf numFmtId="164" fontId="31" fillId="0" borderId="15" xfId="0" applyFont="1" applyBorder="1" applyAlignment="1">
      <alignment horizontal="center" vertical="center"/>
    </xf>
    <xf numFmtId="164" fontId="31" fillId="0" borderId="15" xfId="0" applyFont="1" applyBorder="1" applyAlignment="1">
      <alignment vertical="center"/>
    </xf>
    <xf numFmtId="168" fontId="31" fillId="0" borderId="15" xfId="0" applyNumberFormat="1" applyFont="1" applyBorder="1" applyAlignment="1">
      <alignment horizontal="right" vertical="center"/>
    </xf>
    <xf numFmtId="168" fontId="32" fillId="0" borderId="10" xfId="0" applyNumberFormat="1" applyFont="1" applyBorder="1" applyAlignment="1">
      <alignment horizontal="right"/>
    </xf>
    <xf numFmtId="164" fontId="31" fillId="0" borderId="15" xfId="0" applyFont="1" applyBorder="1" applyAlignment="1">
      <alignment/>
    </xf>
    <xf numFmtId="168" fontId="31" fillId="0" borderId="15" xfId="0" applyNumberFormat="1" applyFont="1" applyBorder="1" applyAlignment="1">
      <alignment horizontal="right"/>
    </xf>
    <xf numFmtId="164" fontId="32" fillId="0" borderId="10" xfId="0" applyFont="1" applyBorder="1" applyAlignment="1">
      <alignment horizontal="right"/>
    </xf>
    <xf numFmtId="164" fontId="32" fillId="0" borderId="16" xfId="0" applyFont="1" applyBorder="1" applyAlignment="1">
      <alignment/>
    </xf>
    <xf numFmtId="168" fontId="32" fillId="0" borderId="16" xfId="0" applyNumberFormat="1" applyFont="1" applyBorder="1" applyAlignment="1">
      <alignment horizontal="right"/>
    </xf>
    <xf numFmtId="164" fontId="61" fillId="6" borderId="11" xfId="0" applyFont="1" applyFill="1" applyBorder="1" applyAlignment="1">
      <alignment horizontal="center" vertical="center"/>
    </xf>
    <xf numFmtId="168" fontId="35" fillId="6" borderId="11" xfId="0" applyNumberFormat="1" applyFont="1" applyFill="1" applyBorder="1" applyAlignment="1">
      <alignment horizontal="right" vertical="center"/>
    </xf>
    <xf numFmtId="168" fontId="35" fillId="6" borderId="10" xfId="0" applyNumberFormat="1" applyFont="1" applyFill="1" applyBorder="1" applyAlignment="1">
      <alignment horizontal="right" vertical="center"/>
    </xf>
    <xf numFmtId="164" fontId="61" fillId="17" borderId="0" xfId="0" applyFont="1" applyFill="1" applyBorder="1" applyAlignment="1">
      <alignment horizontal="center" vertical="center"/>
    </xf>
    <xf numFmtId="168" fontId="35" fillId="17" borderId="0" xfId="0" applyNumberFormat="1" applyFont="1" applyFill="1" applyBorder="1" applyAlignment="1">
      <alignment horizontal="right" vertical="center"/>
    </xf>
    <xf numFmtId="164" fontId="0" fillId="17" borderId="0" xfId="0" applyFill="1" applyAlignment="1">
      <alignment vertical="center"/>
    </xf>
    <xf numFmtId="164" fontId="0" fillId="0" borderId="0" xfId="0" applyFont="1" applyAlignment="1">
      <alignment horizontal="right"/>
    </xf>
    <xf numFmtId="164" fontId="62" fillId="0" borderId="0" xfId="0" applyFont="1" applyAlignment="1">
      <alignment vertical="center"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 4 2" xfId="58"/>
    <cellStyle name="Normalny_Arkusz1" xfId="59"/>
    <cellStyle name="Normalny_zal_Szczecin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Walutowy 2" xfId="67"/>
    <cellStyle name="Walutowy 2 2" xfId="68"/>
    <cellStyle name="Walutowy 3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9">
      <selection activeCell="A23" sqref="A23"/>
    </sheetView>
  </sheetViews>
  <sheetFormatPr defaultColWidth="12.57421875" defaultRowHeight="12.75"/>
  <cols>
    <col min="1" max="1" width="4.7109375" style="0" customWidth="1"/>
    <col min="2" max="2" width="23.421875" style="0" customWidth="1"/>
    <col min="3" max="3" width="11.28125" style="0" customWidth="1"/>
    <col min="4" max="4" width="13.57421875" style="0" customWidth="1"/>
    <col min="5" max="5" width="11.57421875" style="0" customWidth="1"/>
    <col min="6" max="6" width="12.28125" style="0" customWidth="1"/>
    <col min="7" max="7" width="11.140625" style="0" customWidth="1"/>
    <col min="8" max="8" width="10.8515625" style="0" customWidth="1"/>
    <col min="9" max="9" width="10.7109375" style="0" customWidth="1"/>
    <col min="10" max="10" width="8.421875" style="0" customWidth="1"/>
    <col min="11" max="11" width="12.7109375" style="0" customWidth="1"/>
    <col min="12" max="16384" width="11.57421875" style="0" customWidth="1"/>
  </cols>
  <sheetData>
    <row r="1" spans="1:11" ht="12.75">
      <c r="A1" s="1"/>
      <c r="B1" s="2"/>
      <c r="C1" s="2"/>
      <c r="D1" s="2"/>
      <c r="E1" s="2"/>
      <c r="F1" s="1"/>
      <c r="G1" s="3"/>
      <c r="H1" s="3"/>
      <c r="I1" s="3"/>
      <c r="J1" s="3"/>
      <c r="K1" s="4" t="s">
        <v>0</v>
      </c>
    </row>
    <row r="2" spans="1:11" ht="12.75">
      <c r="A2" s="1"/>
      <c r="B2" s="2"/>
      <c r="C2" s="2"/>
      <c r="D2" s="2"/>
      <c r="E2" s="2"/>
      <c r="F2" s="1"/>
      <c r="G2" s="3"/>
      <c r="H2" s="3"/>
      <c r="I2" s="3"/>
      <c r="J2" s="3"/>
      <c r="K2" s="4" t="s">
        <v>1</v>
      </c>
    </row>
    <row r="3" spans="1:11" ht="12.75">
      <c r="A3" s="1"/>
      <c r="B3" s="5" t="s">
        <v>2</v>
      </c>
      <c r="C3" s="5"/>
      <c r="D3" s="5"/>
      <c r="E3" s="2"/>
      <c r="F3" s="1"/>
      <c r="G3" s="1"/>
      <c r="H3" s="1"/>
      <c r="I3" s="1"/>
      <c r="J3" s="1"/>
      <c r="K3" s="1"/>
    </row>
    <row r="4" spans="1:11" ht="12.75">
      <c r="A4" s="1"/>
      <c r="B4" s="2"/>
      <c r="C4" s="2"/>
      <c r="D4" s="2"/>
      <c r="E4" s="2"/>
      <c r="F4" s="1"/>
      <c r="G4" s="1"/>
      <c r="H4" s="1"/>
      <c r="I4" s="1"/>
      <c r="J4" s="1"/>
      <c r="K4" s="1"/>
    </row>
    <row r="5" spans="1:11" ht="12.75">
      <c r="A5" s="6" t="s">
        <v>3</v>
      </c>
      <c r="B5" s="6" t="s">
        <v>4</v>
      </c>
      <c r="C5" s="6" t="s">
        <v>5</v>
      </c>
      <c r="D5" s="6"/>
      <c r="E5" s="6"/>
      <c r="F5" s="6" t="s">
        <v>6</v>
      </c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 t="s">
        <v>7</v>
      </c>
      <c r="G6" s="6" t="s">
        <v>8</v>
      </c>
      <c r="H6" s="6"/>
      <c r="I6" s="6" t="s">
        <v>9</v>
      </c>
      <c r="J6" s="6" t="s">
        <v>8</v>
      </c>
      <c r="K6" s="6"/>
    </row>
    <row r="7" spans="1:11" ht="45.75">
      <c r="A7" s="6"/>
      <c r="B7" s="6"/>
      <c r="C7" s="6"/>
      <c r="D7" s="6"/>
      <c r="E7" s="6"/>
      <c r="F7" s="6"/>
      <c r="G7" s="7" t="s">
        <v>10</v>
      </c>
      <c r="H7" s="8" t="s">
        <v>11</v>
      </c>
      <c r="I7" s="6"/>
      <c r="J7" s="7" t="s">
        <v>10</v>
      </c>
      <c r="K7" s="8" t="s">
        <v>11</v>
      </c>
    </row>
    <row r="8" spans="1:11" ht="12.75">
      <c r="A8" s="6"/>
      <c r="B8" s="6"/>
      <c r="C8" s="9" t="s">
        <v>12</v>
      </c>
      <c r="D8" s="6" t="s">
        <v>13</v>
      </c>
      <c r="E8" s="9" t="s">
        <v>14</v>
      </c>
      <c r="F8" s="6"/>
      <c r="G8" s="6"/>
      <c r="H8" s="9"/>
      <c r="I8" s="6"/>
      <c r="J8" s="6"/>
      <c r="K8" s="9"/>
    </row>
    <row r="9" spans="1:11" ht="12.75">
      <c r="A9" s="10">
        <v>1</v>
      </c>
      <c r="B9" s="10">
        <v>2</v>
      </c>
      <c r="C9" s="10">
        <v>3</v>
      </c>
      <c r="D9" s="10"/>
      <c r="E9" s="10"/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</row>
    <row r="10" spans="1:11" ht="36" customHeight="1">
      <c r="A10" s="11" t="s">
        <v>15</v>
      </c>
      <c r="B10" s="12" t="s">
        <v>16</v>
      </c>
      <c r="C10" s="13">
        <v>3962351</v>
      </c>
      <c r="D10" s="13">
        <f>SUM(D11:D12)</f>
        <v>-3475139</v>
      </c>
      <c r="E10" s="13">
        <f aca="true" t="shared" si="0" ref="E10:E16">SUM(C10:D10)</f>
        <v>487212</v>
      </c>
      <c r="F10" s="13">
        <v>315012</v>
      </c>
      <c r="G10" s="13">
        <v>306512</v>
      </c>
      <c r="H10" s="13"/>
      <c r="I10" s="13">
        <v>172200</v>
      </c>
      <c r="J10" s="13"/>
      <c r="K10" s="13"/>
    </row>
    <row r="11" spans="1:11" ht="75.75" customHeight="1">
      <c r="A11" s="11"/>
      <c r="B11" s="14" t="s">
        <v>17</v>
      </c>
      <c r="C11" s="15">
        <v>228100</v>
      </c>
      <c r="D11" s="15">
        <v>-127500</v>
      </c>
      <c r="E11" s="15">
        <f t="shared" si="0"/>
        <v>100600</v>
      </c>
      <c r="F11" s="13"/>
      <c r="G11" s="13"/>
      <c r="H11" s="13"/>
      <c r="I11" s="15">
        <v>-127500</v>
      </c>
      <c r="J11" s="15"/>
      <c r="K11" s="15"/>
    </row>
    <row r="12" spans="1:11" ht="66" customHeight="1">
      <c r="A12" s="11"/>
      <c r="B12" s="14" t="s">
        <v>17</v>
      </c>
      <c r="C12" s="15">
        <v>3347639</v>
      </c>
      <c r="D12" s="15">
        <v>-3347639</v>
      </c>
      <c r="E12" s="15">
        <f t="shared" si="0"/>
        <v>0</v>
      </c>
      <c r="F12" s="15"/>
      <c r="G12" s="15"/>
      <c r="H12" s="15"/>
      <c r="I12" s="15">
        <v>-3347639</v>
      </c>
      <c r="J12" s="15"/>
      <c r="K12" s="15">
        <v>-3347639</v>
      </c>
    </row>
    <row r="13" spans="1:11" ht="66" customHeight="1">
      <c r="A13" s="11">
        <v>801</v>
      </c>
      <c r="B13" s="12" t="s">
        <v>18</v>
      </c>
      <c r="C13" s="13">
        <v>61940</v>
      </c>
      <c r="D13" s="13">
        <f>SUM(D14:D15)</f>
        <v>0</v>
      </c>
      <c r="E13" s="13">
        <f t="shared" si="0"/>
        <v>61940</v>
      </c>
      <c r="F13" s="13">
        <v>61940</v>
      </c>
      <c r="G13" s="13"/>
      <c r="H13" s="13">
        <v>44000</v>
      </c>
      <c r="I13" s="13"/>
      <c r="J13" s="13"/>
      <c r="K13" s="13"/>
    </row>
    <row r="14" spans="1:11" ht="94.5" customHeight="1">
      <c r="A14" s="11"/>
      <c r="B14" s="14" t="s">
        <v>19</v>
      </c>
      <c r="C14" s="15">
        <v>0</v>
      </c>
      <c r="D14" s="15">
        <v>37400</v>
      </c>
      <c r="E14" s="15">
        <f t="shared" si="0"/>
        <v>37400</v>
      </c>
      <c r="F14" s="15">
        <v>37400</v>
      </c>
      <c r="G14" s="15">
        <v>37400</v>
      </c>
      <c r="H14" s="13"/>
      <c r="I14" s="13"/>
      <c r="J14" s="13"/>
      <c r="K14" s="13"/>
    </row>
    <row r="15" spans="1:11" ht="93.75" customHeight="1">
      <c r="A15" s="11"/>
      <c r="B15" s="14" t="s">
        <v>19</v>
      </c>
      <c r="C15" s="15">
        <v>37400</v>
      </c>
      <c r="D15" s="15">
        <v>-37400</v>
      </c>
      <c r="E15" s="15">
        <f t="shared" si="0"/>
        <v>0</v>
      </c>
      <c r="F15" s="15">
        <v>-37400</v>
      </c>
      <c r="G15" s="15">
        <v>-37400</v>
      </c>
      <c r="H15" s="13"/>
      <c r="I15" s="13"/>
      <c r="J15" s="13"/>
      <c r="K15" s="13"/>
    </row>
    <row r="16" spans="1:11" ht="12.75">
      <c r="A16" s="16"/>
      <c r="B16" s="16" t="s">
        <v>20</v>
      </c>
      <c r="C16" s="17">
        <v>30095989.46</v>
      </c>
      <c r="D16" s="18">
        <f>D10</f>
        <v>-3475139</v>
      </c>
      <c r="E16" s="18">
        <f t="shared" si="0"/>
        <v>26620850.46</v>
      </c>
      <c r="F16" s="18">
        <v>26381650.46</v>
      </c>
      <c r="G16" s="18">
        <v>6369523</v>
      </c>
      <c r="H16" s="18">
        <v>416539.46</v>
      </c>
      <c r="I16" s="18">
        <v>239200</v>
      </c>
      <c r="J16" s="18">
        <v>67000</v>
      </c>
      <c r="K16" s="18">
        <v>0</v>
      </c>
    </row>
    <row r="17" spans="1:11" ht="12.75">
      <c r="A17" s="1"/>
      <c r="B17" s="19"/>
      <c r="C17" s="19"/>
      <c r="D17" s="19"/>
      <c r="E17" s="19" t="s">
        <v>21</v>
      </c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0" t="s">
        <v>22</v>
      </c>
      <c r="B20" s="20"/>
      <c r="C20" s="1"/>
      <c r="D20" s="1"/>
      <c r="E20" s="1"/>
      <c r="F20" s="1"/>
      <c r="G20" s="1"/>
      <c r="H20" s="1"/>
      <c r="I20" s="1"/>
      <c r="J20" s="1"/>
      <c r="K20" s="1"/>
    </row>
    <row r="21" spans="1:12" ht="12.75">
      <c r="A21" s="21" t="s">
        <v>23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>
      <c r="A22" s="21" t="s">
        <v>24</v>
      </c>
      <c r="B22" s="21"/>
      <c r="C22" s="21"/>
      <c r="E22" s="21"/>
      <c r="F22" s="21"/>
      <c r="G22" s="21"/>
      <c r="H22" s="21"/>
      <c r="I22" s="21"/>
      <c r="J22" s="21"/>
      <c r="K22" s="21"/>
      <c r="L22" s="21"/>
    </row>
    <row r="23" spans="1:11" ht="12.75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2">
    <mergeCell ref="B3:D3"/>
    <mergeCell ref="A5:A7"/>
    <mergeCell ref="B5:B7"/>
    <mergeCell ref="C5:E7"/>
    <mergeCell ref="F5:K5"/>
    <mergeCell ref="F6:F7"/>
    <mergeCell ref="G6:H6"/>
    <mergeCell ref="I6:I7"/>
    <mergeCell ref="J6:K6"/>
    <mergeCell ref="C9:E9"/>
    <mergeCell ref="A20:B20"/>
    <mergeCell ref="A21:L2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28">
      <selection activeCell="A64" sqref="A64"/>
    </sheetView>
  </sheetViews>
  <sheetFormatPr defaultColWidth="12.57421875" defaultRowHeight="12.75"/>
  <cols>
    <col min="1" max="1" width="11.57421875" style="0" customWidth="1"/>
    <col min="2" max="2" width="16.8515625" style="0" customWidth="1"/>
    <col min="3" max="3" width="34.57421875" style="0" customWidth="1"/>
    <col min="4" max="4" width="11.57421875" style="22" customWidth="1"/>
    <col min="5" max="6" width="11.57421875" style="23" customWidth="1"/>
    <col min="7" max="7" width="17.00390625" style="23" customWidth="1"/>
    <col min="8" max="8" width="16.8515625" style="23" customWidth="1"/>
    <col min="9" max="16384" width="11.57421875" style="0" customWidth="1"/>
  </cols>
  <sheetData>
    <row r="1" spans="1:8" ht="12.75">
      <c r="A1" s="1"/>
      <c r="B1" s="1"/>
      <c r="C1" s="1"/>
      <c r="D1" s="24"/>
      <c r="E1" s="25"/>
      <c r="F1" s="25"/>
      <c r="G1" s="25"/>
      <c r="H1" s="4" t="s">
        <v>26</v>
      </c>
    </row>
    <row r="2" spans="1:8" ht="12.75">
      <c r="A2" s="1"/>
      <c r="B2" s="1"/>
      <c r="C2" s="1"/>
      <c r="D2" s="24"/>
      <c r="E2" s="25"/>
      <c r="F2" s="25"/>
      <c r="G2" s="25"/>
      <c r="H2" s="4" t="s">
        <v>1</v>
      </c>
    </row>
    <row r="3" spans="1:8" ht="12.75">
      <c r="A3" s="1"/>
      <c r="B3" s="1"/>
      <c r="C3" s="1" t="s">
        <v>27</v>
      </c>
      <c r="D3" s="26"/>
      <c r="E3" s="27"/>
      <c r="F3" s="27"/>
      <c r="G3" s="27"/>
      <c r="H3" s="27"/>
    </row>
    <row r="4" spans="1:8" ht="12.75">
      <c r="A4" s="6"/>
      <c r="B4" s="6"/>
      <c r="C4" s="6"/>
      <c r="D4" s="6" t="s">
        <v>28</v>
      </c>
      <c r="E4" s="6"/>
      <c r="F4" s="6"/>
      <c r="G4" s="6"/>
      <c r="H4" s="6"/>
    </row>
    <row r="5" spans="1:8" ht="12.75">
      <c r="A5" s="6" t="s">
        <v>3</v>
      </c>
      <c r="B5" s="6" t="s">
        <v>29</v>
      </c>
      <c r="C5" s="6" t="s">
        <v>30</v>
      </c>
      <c r="D5" s="6" t="s">
        <v>5</v>
      </c>
      <c r="E5" s="6"/>
      <c r="F5" s="6"/>
      <c r="G5" s="28" t="s">
        <v>6</v>
      </c>
      <c r="H5" s="28"/>
    </row>
    <row r="6" spans="1:8" ht="12.75">
      <c r="A6" s="6"/>
      <c r="B6" s="6"/>
      <c r="C6" s="6"/>
      <c r="D6" s="6"/>
      <c r="E6" s="6"/>
      <c r="F6" s="6"/>
      <c r="G6" s="29" t="s">
        <v>7</v>
      </c>
      <c r="H6" s="30" t="s">
        <v>9</v>
      </c>
    </row>
    <row r="7" spans="1:8" ht="12.75">
      <c r="A7" s="6"/>
      <c r="B7" s="6"/>
      <c r="C7" s="6"/>
      <c r="D7" s="31" t="s">
        <v>12</v>
      </c>
      <c r="E7" s="30" t="s">
        <v>13</v>
      </c>
      <c r="F7" s="30" t="s">
        <v>31</v>
      </c>
      <c r="G7" s="29"/>
      <c r="H7" s="30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/>
      <c r="F8" s="10"/>
      <c r="G8" s="32">
        <v>5</v>
      </c>
      <c r="H8" s="32">
        <v>6</v>
      </c>
    </row>
    <row r="9" spans="1:8" ht="12.75">
      <c r="A9" s="33"/>
      <c r="B9" s="33"/>
      <c r="C9" s="34" t="s">
        <v>16</v>
      </c>
      <c r="D9" s="35">
        <v>8759301.69</v>
      </c>
      <c r="E9" s="36">
        <f>SUM(E10:E13)</f>
        <v>-4387057.69</v>
      </c>
      <c r="F9" s="36">
        <f>SUM(D9:E9)</f>
        <v>4372243.999999999</v>
      </c>
      <c r="G9" s="36">
        <v>315712</v>
      </c>
      <c r="H9" s="36">
        <v>4056532</v>
      </c>
    </row>
    <row r="10" spans="1:8" ht="12.75">
      <c r="A10" s="11" t="s">
        <v>15</v>
      </c>
      <c r="B10" s="10" t="s">
        <v>32</v>
      </c>
      <c r="C10" s="37" t="s">
        <v>33</v>
      </c>
      <c r="D10" s="38">
        <v>3166532</v>
      </c>
      <c r="E10" s="15">
        <v>-149000</v>
      </c>
      <c r="F10" s="15">
        <f>SUM(D10:E11)</f>
        <v>3006532</v>
      </c>
      <c r="G10" s="15"/>
      <c r="H10" s="15">
        <v>-149000</v>
      </c>
    </row>
    <row r="11" spans="1:8" ht="12.75">
      <c r="A11" s="11"/>
      <c r="B11" s="10"/>
      <c r="C11" s="37"/>
      <c r="D11" s="38"/>
      <c r="E11" s="15">
        <v>-11000</v>
      </c>
      <c r="F11" s="15"/>
      <c r="G11" s="15"/>
      <c r="H11" s="15">
        <v>-11000</v>
      </c>
    </row>
    <row r="12" spans="1:8" ht="12.75">
      <c r="A12" s="11"/>
      <c r="B12" s="10" t="s">
        <v>34</v>
      </c>
      <c r="C12" s="37" t="s">
        <v>35</v>
      </c>
      <c r="D12" s="38">
        <v>5277057.69</v>
      </c>
      <c r="E12" s="15">
        <v>-5277057.69</v>
      </c>
      <c r="F12" s="15">
        <f>SUM(D12:E13)</f>
        <v>1050000</v>
      </c>
      <c r="G12" s="15"/>
      <c r="H12" s="15">
        <v>-5277057.69</v>
      </c>
    </row>
    <row r="13" spans="1:8" ht="12.75">
      <c r="A13" s="11"/>
      <c r="B13" s="10"/>
      <c r="C13" s="37"/>
      <c r="D13" s="38"/>
      <c r="E13" s="15">
        <v>1050000</v>
      </c>
      <c r="F13" s="15"/>
      <c r="G13" s="15"/>
      <c r="H13" s="15">
        <v>1050000</v>
      </c>
    </row>
    <row r="14" spans="1:8" ht="12.75">
      <c r="A14" s="39"/>
      <c r="B14" s="40"/>
      <c r="C14" s="41" t="s">
        <v>36</v>
      </c>
      <c r="D14" s="42">
        <v>3826326.63</v>
      </c>
      <c r="E14" s="43">
        <f>E15</f>
        <v>-3000</v>
      </c>
      <c r="F14" s="43">
        <f>SUM(D14:E14)</f>
        <v>3823326.63</v>
      </c>
      <c r="G14" s="43">
        <v>3801549.63</v>
      </c>
      <c r="H14" s="43">
        <v>21777</v>
      </c>
    </row>
    <row r="15" spans="1:8" ht="12.75">
      <c r="A15" s="11">
        <v>750</v>
      </c>
      <c r="B15" s="10">
        <v>75023</v>
      </c>
      <c r="C15" s="37" t="s">
        <v>37</v>
      </c>
      <c r="D15" s="38">
        <v>3253662.63</v>
      </c>
      <c r="E15" s="15">
        <v>-3000</v>
      </c>
      <c r="F15" s="15">
        <f>SUM(D15:E15)</f>
        <v>3250662.63</v>
      </c>
      <c r="G15" s="15">
        <v>-3000</v>
      </c>
      <c r="H15" s="15"/>
    </row>
    <row r="16" spans="1:8" ht="12.75">
      <c r="A16" s="39"/>
      <c r="B16" s="40"/>
      <c r="C16" s="41" t="s">
        <v>18</v>
      </c>
      <c r="D16" s="42">
        <v>11093239.25</v>
      </c>
      <c r="E16" s="43">
        <f>SUM(E17:E37)</f>
        <v>282926</v>
      </c>
      <c r="F16" s="43">
        <f>SUM(D16:E16)</f>
        <v>11376165.25</v>
      </c>
      <c r="G16" s="43">
        <v>10801851</v>
      </c>
      <c r="H16" s="43">
        <v>574314.25</v>
      </c>
    </row>
    <row r="17" spans="1:8" ht="12.75">
      <c r="A17" s="11">
        <v>801</v>
      </c>
      <c r="B17" s="10">
        <v>80101</v>
      </c>
      <c r="C17" s="37" t="s">
        <v>38</v>
      </c>
      <c r="D17" s="38">
        <v>7669465.38</v>
      </c>
      <c r="E17" s="15">
        <v>2426.58</v>
      </c>
      <c r="F17" s="15">
        <f>SUM(D17:E20)</f>
        <v>7942891.96</v>
      </c>
      <c r="G17" s="44">
        <v>2426.58</v>
      </c>
      <c r="H17" s="15"/>
    </row>
    <row r="18" spans="1:8" ht="12.75">
      <c r="A18" s="11"/>
      <c r="B18" s="10"/>
      <c r="C18" s="37"/>
      <c r="D18" s="38"/>
      <c r="E18" s="15">
        <v>111000</v>
      </c>
      <c r="F18" s="15"/>
      <c r="G18" s="44">
        <v>111000</v>
      </c>
      <c r="H18" s="15"/>
    </row>
    <row r="19" spans="1:8" ht="12.75">
      <c r="A19" s="11"/>
      <c r="B19" s="10"/>
      <c r="C19" s="37"/>
      <c r="D19" s="38"/>
      <c r="E19" s="15">
        <v>149000</v>
      </c>
      <c r="F19" s="15"/>
      <c r="G19" s="44"/>
      <c r="H19" s="15">
        <v>149000</v>
      </c>
    </row>
    <row r="20" spans="1:8" ht="12.75">
      <c r="A20" s="11"/>
      <c r="B20" s="10"/>
      <c r="C20" s="37"/>
      <c r="D20" s="38"/>
      <c r="E20" s="15">
        <v>11000</v>
      </c>
      <c r="F20" s="15"/>
      <c r="G20" s="44"/>
      <c r="H20" s="15">
        <v>11000</v>
      </c>
    </row>
    <row r="21" spans="1:8" ht="12.75">
      <c r="A21" s="11"/>
      <c r="B21" s="10">
        <v>80110</v>
      </c>
      <c r="C21" s="37" t="s">
        <v>39</v>
      </c>
      <c r="D21" s="38">
        <v>2577527.92</v>
      </c>
      <c r="E21" s="15">
        <v>14000</v>
      </c>
      <c r="F21" s="15">
        <f>SUM(D21:E21)</f>
        <v>2591527.92</v>
      </c>
      <c r="G21" s="44">
        <v>14000</v>
      </c>
      <c r="H21" s="15"/>
    </row>
    <row r="22" spans="1:8" ht="12.75">
      <c r="A22" s="11"/>
      <c r="B22" s="10">
        <v>80195</v>
      </c>
      <c r="C22" s="37" t="s">
        <v>40</v>
      </c>
      <c r="D22" s="38">
        <v>129670.96</v>
      </c>
      <c r="E22" s="15">
        <v>-4153.84</v>
      </c>
      <c r="F22" s="15">
        <f>SUM(D22:E37)</f>
        <v>125170.38</v>
      </c>
      <c r="G22" s="15">
        <v>-4153.84</v>
      </c>
      <c r="H22" s="15"/>
    </row>
    <row r="23" spans="1:8" ht="12.75">
      <c r="A23" s="11"/>
      <c r="B23" s="10"/>
      <c r="C23" s="37"/>
      <c r="D23" s="38"/>
      <c r="E23" s="15">
        <v>-346.74</v>
      </c>
      <c r="F23" s="15"/>
      <c r="G23" s="15">
        <v>-346.74</v>
      </c>
      <c r="H23" s="15"/>
    </row>
    <row r="24" spans="1:8" ht="12.75">
      <c r="A24" s="11"/>
      <c r="B24" s="10"/>
      <c r="C24" s="37"/>
      <c r="D24" s="38"/>
      <c r="E24" s="15">
        <v>-28475</v>
      </c>
      <c r="F24" s="15"/>
      <c r="G24" s="15">
        <v>-28475</v>
      </c>
      <c r="H24" s="15"/>
    </row>
    <row r="25" spans="1:8" ht="12.75">
      <c r="A25" s="11"/>
      <c r="B25" s="10"/>
      <c r="C25" s="37"/>
      <c r="D25" s="38"/>
      <c r="E25" s="15">
        <v>-5338.67</v>
      </c>
      <c r="F25" s="15"/>
      <c r="G25" s="15">
        <v>-5338.67</v>
      </c>
      <c r="H25" s="15"/>
    </row>
    <row r="26" spans="1:8" ht="12.75">
      <c r="A26" s="11"/>
      <c r="B26" s="10"/>
      <c r="C26" s="37"/>
      <c r="D26" s="38"/>
      <c r="E26" s="15">
        <v>-1649.95</v>
      </c>
      <c r="F26" s="15"/>
      <c r="G26" s="15">
        <v>-1649.95</v>
      </c>
      <c r="H26" s="15"/>
    </row>
    <row r="27" spans="1:8" ht="12.75">
      <c r="A27" s="11"/>
      <c r="B27" s="10"/>
      <c r="C27" s="37"/>
      <c r="D27" s="38"/>
      <c r="E27" s="15">
        <v>-893.82</v>
      </c>
      <c r="F27" s="15"/>
      <c r="G27" s="15">
        <v>-893.82</v>
      </c>
      <c r="H27" s="15"/>
    </row>
    <row r="28" spans="1:8" ht="12.75">
      <c r="A28" s="11"/>
      <c r="B28" s="10"/>
      <c r="C28" s="37"/>
      <c r="D28" s="38"/>
      <c r="E28" s="15">
        <v>-75.56</v>
      </c>
      <c r="F28" s="15"/>
      <c r="G28" s="15">
        <v>-75.56</v>
      </c>
      <c r="H28" s="15"/>
    </row>
    <row r="29" spans="1:8" ht="12.75">
      <c r="A29" s="11"/>
      <c r="B29" s="10"/>
      <c r="C29" s="37"/>
      <c r="D29" s="38"/>
      <c r="E29" s="15">
        <v>-967</v>
      </c>
      <c r="F29" s="15"/>
      <c r="G29" s="15">
        <v>-967</v>
      </c>
      <c r="H29" s="15"/>
    </row>
    <row r="30" spans="1:8" ht="12.75">
      <c r="A30" s="11"/>
      <c r="B30" s="10"/>
      <c r="C30" s="37"/>
      <c r="D30" s="38"/>
      <c r="E30" s="15">
        <v>-37400</v>
      </c>
      <c r="F30" s="15"/>
      <c r="G30" s="15">
        <v>-37400</v>
      </c>
      <c r="H30" s="15"/>
    </row>
    <row r="31" spans="1:8" ht="12.75">
      <c r="A31" s="11"/>
      <c r="B31" s="10"/>
      <c r="C31" s="37"/>
      <c r="D31" s="38"/>
      <c r="E31" s="15">
        <v>28475</v>
      </c>
      <c r="F31" s="15"/>
      <c r="G31" s="15">
        <v>28475</v>
      </c>
      <c r="H31" s="15"/>
    </row>
    <row r="32" spans="1:8" ht="12.75">
      <c r="A32" s="11"/>
      <c r="B32" s="10"/>
      <c r="C32" s="37"/>
      <c r="D32" s="38"/>
      <c r="E32" s="15">
        <v>5338.67</v>
      </c>
      <c r="F32" s="15"/>
      <c r="G32" s="15">
        <v>5338.67</v>
      </c>
      <c r="H32" s="15"/>
    </row>
    <row r="33" spans="1:8" ht="12.75">
      <c r="A33" s="11"/>
      <c r="B33" s="10"/>
      <c r="C33" s="37"/>
      <c r="D33" s="38"/>
      <c r="E33" s="15">
        <v>1649.95</v>
      </c>
      <c r="F33" s="15"/>
      <c r="G33" s="15">
        <v>1649.95</v>
      </c>
      <c r="H33" s="15"/>
    </row>
    <row r="34" spans="1:8" ht="12.75">
      <c r="A34" s="11"/>
      <c r="B34" s="10"/>
      <c r="C34" s="37"/>
      <c r="D34" s="38"/>
      <c r="E34" s="15">
        <v>893.82</v>
      </c>
      <c r="F34" s="15"/>
      <c r="G34" s="15">
        <v>893.82</v>
      </c>
      <c r="H34" s="15"/>
    </row>
    <row r="35" spans="1:8" ht="12.75">
      <c r="A35" s="11"/>
      <c r="B35" s="10"/>
      <c r="C35" s="37"/>
      <c r="D35" s="38"/>
      <c r="E35" s="15">
        <v>75.56</v>
      </c>
      <c r="F35" s="15"/>
      <c r="G35" s="15">
        <v>75.56</v>
      </c>
      <c r="H35" s="15"/>
    </row>
    <row r="36" spans="1:8" ht="12.75">
      <c r="A36" s="11"/>
      <c r="B36" s="10"/>
      <c r="C36" s="37"/>
      <c r="D36" s="38"/>
      <c r="E36" s="15">
        <v>967</v>
      </c>
      <c r="F36" s="15"/>
      <c r="G36" s="15">
        <v>967</v>
      </c>
      <c r="H36" s="15"/>
    </row>
    <row r="37" spans="1:8" ht="12.75">
      <c r="A37" s="11"/>
      <c r="B37" s="10"/>
      <c r="C37" s="37"/>
      <c r="D37" s="38"/>
      <c r="E37" s="15">
        <v>37400</v>
      </c>
      <c r="F37" s="15"/>
      <c r="G37" s="15">
        <v>37400</v>
      </c>
      <c r="H37" s="15"/>
    </row>
    <row r="38" spans="1:8" ht="12.75">
      <c r="A38" s="45"/>
      <c r="B38" s="33"/>
      <c r="C38" s="34" t="s">
        <v>41</v>
      </c>
      <c r="D38" s="35">
        <v>6397470.08</v>
      </c>
      <c r="E38" s="36">
        <f>SUM(E39:E43)</f>
        <v>0</v>
      </c>
      <c r="F38" s="36">
        <f>SUM(D38:E38)</f>
        <v>6397470.08</v>
      </c>
      <c r="G38" s="36">
        <v>6397470.08</v>
      </c>
      <c r="H38" s="46"/>
    </row>
    <row r="39" spans="1:8" ht="12.75">
      <c r="A39" s="11">
        <v>852</v>
      </c>
      <c r="B39" s="10">
        <v>85295</v>
      </c>
      <c r="C39" s="37" t="s">
        <v>40</v>
      </c>
      <c r="D39" s="38">
        <v>827821.59</v>
      </c>
      <c r="E39" s="15">
        <v>-2013.41</v>
      </c>
      <c r="F39" s="15">
        <f>SUM(D39:E43)</f>
        <v>827821.59</v>
      </c>
      <c r="G39" s="15">
        <v>-2013.41</v>
      </c>
      <c r="H39" s="15"/>
    </row>
    <row r="40" spans="1:8" ht="12.75">
      <c r="A40" s="11"/>
      <c r="B40" s="10"/>
      <c r="C40" s="37"/>
      <c r="D40" s="38"/>
      <c r="E40" s="15">
        <v>-8.28</v>
      </c>
      <c r="F40" s="15"/>
      <c r="G40" s="15">
        <v>-8.28</v>
      </c>
      <c r="H40" s="15"/>
    </row>
    <row r="41" spans="1:8" ht="12.75">
      <c r="A41" s="11"/>
      <c r="B41" s="10"/>
      <c r="C41" s="37"/>
      <c r="D41" s="38"/>
      <c r="E41" s="15">
        <v>-904</v>
      </c>
      <c r="F41" s="15"/>
      <c r="G41" s="15">
        <v>-904</v>
      </c>
      <c r="H41" s="15"/>
    </row>
    <row r="42" spans="1:8" ht="12.75">
      <c r="A42" s="11"/>
      <c r="B42" s="10"/>
      <c r="C42" s="37"/>
      <c r="D42" s="38"/>
      <c r="E42" s="15">
        <v>2875</v>
      </c>
      <c r="F42" s="15"/>
      <c r="G42" s="15">
        <v>2875</v>
      </c>
      <c r="H42" s="15"/>
    </row>
    <row r="43" spans="1:8" ht="12.75">
      <c r="A43" s="11"/>
      <c r="B43" s="10"/>
      <c r="C43" s="37"/>
      <c r="D43" s="38"/>
      <c r="E43" s="15">
        <v>50.69</v>
      </c>
      <c r="F43" s="15"/>
      <c r="G43" s="15">
        <v>50.69</v>
      </c>
      <c r="H43" s="15"/>
    </row>
    <row r="44" spans="1:8" ht="12.75">
      <c r="A44" s="39"/>
      <c r="B44" s="39"/>
      <c r="C44" s="41" t="s">
        <v>42</v>
      </c>
      <c r="D44" s="42">
        <v>1718625.24</v>
      </c>
      <c r="E44" s="43">
        <f>SUM(E45:E46)</f>
        <v>-22926</v>
      </c>
      <c r="F44" s="43">
        <f>SUM(D44:E44)</f>
        <v>1695699.24</v>
      </c>
      <c r="G44" s="43">
        <v>1514100</v>
      </c>
      <c r="H44" s="43">
        <v>181599.24</v>
      </c>
    </row>
    <row r="45" spans="1:8" ht="12.75">
      <c r="A45" s="47">
        <v>900</v>
      </c>
      <c r="B45" s="48">
        <v>90017</v>
      </c>
      <c r="C45" s="49" t="s">
        <v>43</v>
      </c>
      <c r="D45" s="50">
        <v>138300</v>
      </c>
      <c r="E45" s="44">
        <v>2074</v>
      </c>
      <c r="F45" s="44">
        <f>SUM(D45:E45)</f>
        <v>140374</v>
      </c>
      <c r="G45" s="44"/>
      <c r="H45" s="44">
        <v>2074</v>
      </c>
    </row>
    <row r="46" spans="1:8" ht="12.75">
      <c r="A46" s="47"/>
      <c r="B46" s="48">
        <v>90095</v>
      </c>
      <c r="C46" s="49" t="s">
        <v>44</v>
      </c>
      <c r="D46" s="50">
        <v>461200</v>
      </c>
      <c r="E46" s="44">
        <v>-25000</v>
      </c>
      <c r="F46" s="44">
        <f>SUM(D46:E46)</f>
        <v>436200</v>
      </c>
      <c r="G46" s="44">
        <v>-25000</v>
      </c>
      <c r="H46" s="44"/>
    </row>
    <row r="47" spans="1:8" ht="12.75">
      <c r="A47" s="39"/>
      <c r="B47" s="40"/>
      <c r="C47" s="41" t="s">
        <v>45</v>
      </c>
      <c r="D47" s="42">
        <v>502026</v>
      </c>
      <c r="E47" s="43">
        <f>E48</f>
        <v>3000</v>
      </c>
      <c r="F47" s="43">
        <f>SUM(D47:E47)</f>
        <v>505026</v>
      </c>
      <c r="G47" s="43">
        <v>423000</v>
      </c>
      <c r="H47" s="43">
        <v>82026</v>
      </c>
    </row>
    <row r="48" spans="1:8" ht="21.75">
      <c r="A48" s="47">
        <v>921</v>
      </c>
      <c r="B48" s="48">
        <v>92109</v>
      </c>
      <c r="C48" s="51" t="s">
        <v>46</v>
      </c>
      <c r="D48" s="50">
        <v>182026</v>
      </c>
      <c r="E48" s="44">
        <v>3000</v>
      </c>
      <c r="F48" s="44">
        <f>SUM(D48:E48)</f>
        <v>185026</v>
      </c>
      <c r="G48" s="44">
        <v>3000</v>
      </c>
      <c r="H48" s="44"/>
    </row>
    <row r="49" spans="1:8" ht="12.75">
      <c r="A49" s="52" t="s">
        <v>47</v>
      </c>
      <c r="B49" s="52"/>
      <c r="C49" s="52"/>
      <c r="D49" s="53">
        <v>38855989.46</v>
      </c>
      <c r="E49" s="54">
        <f>E9+E14+E16+E38+E44+E47</f>
        <v>-4127057.6900000004</v>
      </c>
      <c r="F49" s="54">
        <f>D49+E49</f>
        <v>34728931.77</v>
      </c>
      <c r="G49" s="54">
        <v>26402050.18</v>
      </c>
      <c r="H49" s="55">
        <v>8326881.59</v>
      </c>
    </row>
    <row r="50" spans="1:8" ht="12.75">
      <c r="A50" s="56"/>
      <c r="B50" s="56"/>
      <c r="C50" s="56"/>
      <c r="D50" s="57"/>
      <c r="E50" s="58"/>
      <c r="F50" s="58"/>
      <c r="G50" s="58"/>
      <c r="H50" s="59"/>
    </row>
    <row r="51" spans="1:8" ht="12.75">
      <c r="A51" s="60" t="s">
        <v>48</v>
      </c>
      <c r="B51" s="60"/>
      <c r="C51" s="60"/>
      <c r="D51" s="60"/>
      <c r="E51" s="60"/>
      <c r="F51" s="60"/>
      <c r="G51" s="60"/>
      <c r="H51" s="60"/>
    </row>
    <row r="52" spans="1:8" ht="12.75">
      <c r="A52" s="60" t="s">
        <v>49</v>
      </c>
      <c r="B52" s="60"/>
      <c r="C52" s="60"/>
      <c r="D52" s="61"/>
      <c r="E52" s="62"/>
      <c r="F52" s="62"/>
      <c r="G52" s="62"/>
      <c r="H52" s="62"/>
    </row>
    <row r="53" spans="1:8" ht="12.75">
      <c r="A53" s="60" t="s">
        <v>50</v>
      </c>
      <c r="B53" s="60" t="s">
        <v>51</v>
      </c>
      <c r="C53" s="60"/>
      <c r="D53" s="61"/>
      <c r="E53" s="62"/>
      <c r="F53" s="62"/>
      <c r="G53" s="62"/>
      <c r="H53" s="62"/>
    </row>
    <row r="54" spans="1:11" ht="12.75">
      <c r="A54" s="21" t="s">
        <v>52</v>
      </c>
      <c r="B54" s="21"/>
      <c r="C54" s="21"/>
      <c r="E54" s="63"/>
      <c r="F54" s="63"/>
      <c r="G54" s="63"/>
      <c r="H54" s="63"/>
      <c r="I54" s="21"/>
      <c r="J54" s="21"/>
      <c r="K54" s="21"/>
    </row>
    <row r="55" spans="1:11" ht="12.75">
      <c r="A55" s="21" t="s">
        <v>53</v>
      </c>
      <c r="B55" s="21"/>
      <c r="C55" s="21"/>
      <c r="E55" s="63"/>
      <c r="F55" s="63"/>
      <c r="G55" s="63"/>
      <c r="H55" s="63"/>
      <c r="I55" s="21"/>
      <c r="J55" s="21"/>
      <c r="K55" s="21"/>
    </row>
    <row r="56" spans="1:11" ht="12.75">
      <c r="A56" s="21" t="s">
        <v>54</v>
      </c>
      <c r="B56" s="21"/>
      <c r="C56" s="21"/>
      <c r="E56" s="63"/>
      <c r="F56" s="63"/>
      <c r="G56" s="63"/>
      <c r="H56" s="63"/>
      <c r="I56" s="21"/>
      <c r="J56" s="21"/>
      <c r="K56" s="21"/>
    </row>
    <row r="57" spans="1:11" ht="12.75">
      <c r="A57" s="21" t="s">
        <v>55</v>
      </c>
      <c r="B57" s="21"/>
      <c r="C57" s="21"/>
      <c r="E57" s="63"/>
      <c r="F57" s="63"/>
      <c r="G57" s="63"/>
      <c r="H57" s="63"/>
      <c r="I57" s="21"/>
      <c r="J57" s="21"/>
      <c r="K57" s="21"/>
    </row>
    <row r="58" spans="1:8" ht="12.75">
      <c r="A58" s="60" t="s">
        <v>56</v>
      </c>
      <c r="B58" s="60"/>
      <c r="C58" s="60"/>
      <c r="D58" s="61"/>
      <c r="E58" s="62"/>
      <c r="F58" s="62"/>
      <c r="G58" s="62"/>
      <c r="H58" s="62"/>
    </row>
    <row r="59" spans="1:8" ht="12.75">
      <c r="A59" s="60" t="s">
        <v>57</v>
      </c>
      <c r="B59" s="60"/>
      <c r="C59" s="60"/>
      <c r="D59" s="61"/>
      <c r="E59" s="62"/>
      <c r="F59" s="62"/>
      <c r="G59" s="62"/>
      <c r="H59" s="62"/>
    </row>
    <row r="60" spans="1:8" ht="12.75">
      <c r="A60" s="60" t="s">
        <v>58</v>
      </c>
      <c r="B60" s="60"/>
      <c r="C60" s="60"/>
      <c r="D60" s="61"/>
      <c r="E60" s="62"/>
      <c r="F60" s="62"/>
      <c r="G60" s="62"/>
      <c r="H60" s="62"/>
    </row>
    <row r="61" spans="1:8" ht="12.75">
      <c r="A61" s="60" t="s">
        <v>59</v>
      </c>
      <c r="B61" s="60"/>
      <c r="C61" s="60"/>
      <c r="D61" s="60"/>
      <c r="E61" s="60"/>
      <c r="F61" s="60"/>
      <c r="G61" s="60"/>
      <c r="H61" s="62"/>
    </row>
    <row r="62" spans="1:8" ht="12.75">
      <c r="A62" s="60" t="s">
        <v>60</v>
      </c>
      <c r="B62" s="60"/>
      <c r="C62" s="60"/>
      <c r="D62" s="61"/>
      <c r="E62" s="62"/>
      <c r="F62" s="62"/>
      <c r="G62" s="62"/>
      <c r="H62" s="62"/>
    </row>
    <row r="63" spans="1:8" ht="12.75">
      <c r="A63" s="60" t="s">
        <v>61</v>
      </c>
      <c r="B63" s="60"/>
      <c r="C63" s="60"/>
      <c r="D63" s="60"/>
      <c r="E63" s="60"/>
      <c r="F63" s="60"/>
      <c r="G63" s="60"/>
      <c r="H63" s="60"/>
    </row>
    <row r="64" spans="1:8" ht="12.75">
      <c r="A64" s="64" t="s">
        <v>62</v>
      </c>
      <c r="B64" s="64"/>
      <c r="C64" s="64"/>
      <c r="D64" s="64"/>
      <c r="E64" s="64"/>
      <c r="F64" s="64"/>
      <c r="G64" s="64"/>
      <c r="H64" s="64"/>
    </row>
    <row r="65" spans="1:9" ht="12.75">
      <c r="A65" s="21" t="s">
        <v>63</v>
      </c>
      <c r="B65" s="21"/>
      <c r="C65" s="21"/>
      <c r="D65" s="21"/>
      <c r="E65" s="21"/>
      <c r="F65" s="21"/>
      <c r="G65" s="21"/>
      <c r="H65" s="21"/>
      <c r="I65" s="21"/>
    </row>
    <row r="66" spans="1:9" ht="12.75">
      <c r="A66" s="21" t="s">
        <v>64</v>
      </c>
      <c r="B66" s="21"/>
      <c r="C66" s="21"/>
      <c r="D66" s="21"/>
      <c r="E66" s="21"/>
      <c r="F66" s="21"/>
      <c r="G66" s="21"/>
      <c r="H66" s="21"/>
      <c r="I66" s="21"/>
    </row>
    <row r="67" spans="1:9" ht="12.75">
      <c r="A67" s="20" t="s">
        <v>65</v>
      </c>
      <c r="B67" s="20"/>
      <c r="C67" s="20"/>
      <c r="D67" s="20"/>
      <c r="E67" s="20"/>
      <c r="F67" s="20"/>
      <c r="G67" s="20"/>
      <c r="H67" s="20"/>
      <c r="I67" s="20"/>
    </row>
    <row r="68" spans="1:8" ht="12.75">
      <c r="A68" s="20"/>
      <c r="B68" s="1"/>
      <c r="C68" s="1"/>
      <c r="D68" s="26"/>
      <c r="E68" s="27"/>
      <c r="F68" s="27"/>
      <c r="G68" s="27"/>
      <c r="H68" s="27"/>
    </row>
    <row r="69" spans="1:8" ht="12.75">
      <c r="A69" s="20"/>
      <c r="B69" s="20"/>
      <c r="C69" s="20"/>
      <c r="D69" s="20"/>
      <c r="E69" s="20"/>
      <c r="F69" s="20"/>
      <c r="G69" s="20"/>
      <c r="H69" s="20"/>
    </row>
    <row r="70" spans="1:8" ht="12.75">
      <c r="A70" s="20"/>
      <c r="B70" s="20"/>
      <c r="C70" s="20"/>
      <c r="D70" s="20"/>
      <c r="E70" s="20"/>
      <c r="F70" s="20"/>
      <c r="G70" s="20"/>
      <c r="H70" s="20"/>
    </row>
    <row r="71" spans="1:8" ht="12.75">
      <c r="A71" s="20"/>
      <c r="B71" s="20"/>
      <c r="C71" s="20"/>
      <c r="D71" s="20"/>
      <c r="E71" s="20"/>
      <c r="F71" s="20"/>
      <c r="G71" s="20"/>
      <c r="H71" s="20"/>
    </row>
    <row r="72" spans="1:8" ht="12.75">
      <c r="A72" s="1"/>
      <c r="B72" s="65"/>
      <c r="C72" s="19"/>
      <c r="D72" s="19"/>
      <c r="E72" s="66"/>
      <c r="F72" s="66"/>
      <c r="G72" s="27"/>
      <c r="H72" s="27"/>
    </row>
    <row r="73" spans="1:8" ht="12.75">
      <c r="A73" s="20"/>
      <c r="B73" s="20"/>
      <c r="C73" s="20"/>
      <c r="D73" s="20"/>
      <c r="E73" s="20"/>
      <c r="F73" s="20"/>
      <c r="G73" s="20"/>
      <c r="H73" s="20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8" ht="12.75">
      <c r="A75" s="68"/>
      <c r="B75" s="65"/>
      <c r="C75" s="19"/>
      <c r="D75" s="19"/>
      <c r="E75" s="66"/>
      <c r="F75" s="66"/>
      <c r="G75" s="27"/>
      <c r="H75" s="27"/>
    </row>
    <row r="76" spans="1:8" ht="12.75">
      <c r="A76" s="67"/>
      <c r="B76" s="67"/>
      <c r="C76" s="67"/>
      <c r="D76" s="67"/>
      <c r="E76" s="67"/>
      <c r="F76" s="67"/>
      <c r="G76" s="67"/>
      <c r="H76" s="67"/>
    </row>
    <row r="77" spans="1:8" ht="12.75">
      <c r="A77" s="20"/>
      <c r="B77" s="20"/>
      <c r="C77" s="20"/>
      <c r="D77" s="20"/>
      <c r="E77" s="20"/>
      <c r="F77" s="20"/>
      <c r="G77" s="20"/>
      <c r="H77" s="20"/>
    </row>
    <row r="78" spans="1:8" ht="12.75">
      <c r="A78" s="1"/>
      <c r="B78" s="1"/>
      <c r="C78" s="19"/>
      <c r="D78" s="19"/>
      <c r="E78" s="66"/>
      <c r="F78" s="66"/>
      <c r="G78" s="27"/>
      <c r="H78" s="27"/>
    </row>
    <row r="79" spans="1:8" ht="12.75">
      <c r="A79" s="69"/>
      <c r="B79" s="1"/>
      <c r="C79" s="19"/>
      <c r="D79" s="19"/>
      <c r="E79" s="66"/>
      <c r="F79" s="66"/>
      <c r="G79" s="27"/>
      <c r="H79" s="27"/>
    </row>
    <row r="80" spans="1:8" ht="12.75">
      <c r="A80" s="20"/>
      <c r="B80" s="20"/>
      <c r="C80" s="20"/>
      <c r="D80" s="20"/>
      <c r="E80" s="20"/>
      <c r="F80" s="20"/>
      <c r="G80" s="20"/>
      <c r="H80" s="20"/>
    </row>
    <row r="81" spans="1:8" ht="12.75">
      <c r="A81" s="70"/>
      <c r="B81" s="70"/>
      <c r="C81" s="70"/>
      <c r="D81" s="70"/>
      <c r="E81" s="70"/>
      <c r="F81" s="70"/>
      <c r="G81" s="70"/>
      <c r="H81" s="70"/>
    </row>
  </sheetData>
  <mergeCells count="48">
    <mergeCell ref="D4:H4"/>
    <mergeCell ref="A5:A6"/>
    <mergeCell ref="B5:B6"/>
    <mergeCell ref="C5:C6"/>
    <mergeCell ref="D5:F6"/>
    <mergeCell ref="G5:H5"/>
    <mergeCell ref="D8:F8"/>
    <mergeCell ref="A10:A13"/>
    <mergeCell ref="B10:B11"/>
    <mergeCell ref="C10:C11"/>
    <mergeCell ref="D10:D11"/>
    <mergeCell ref="F10:F11"/>
    <mergeCell ref="B12:B13"/>
    <mergeCell ref="C12:C13"/>
    <mergeCell ref="D12:D13"/>
    <mergeCell ref="F12:F13"/>
    <mergeCell ref="A17:A37"/>
    <mergeCell ref="B17:B20"/>
    <mergeCell ref="C17:C20"/>
    <mergeCell ref="D17:D20"/>
    <mergeCell ref="F17:F20"/>
    <mergeCell ref="B22:B37"/>
    <mergeCell ref="C22:C37"/>
    <mergeCell ref="D22:D37"/>
    <mergeCell ref="F22:F37"/>
    <mergeCell ref="A39:A43"/>
    <mergeCell ref="B39:B43"/>
    <mergeCell ref="C39:C43"/>
    <mergeCell ref="D39:D43"/>
    <mergeCell ref="F39:F43"/>
    <mergeCell ref="A45:A46"/>
    <mergeCell ref="A49:C49"/>
    <mergeCell ref="A51:H51"/>
    <mergeCell ref="A61:G61"/>
    <mergeCell ref="A63:H63"/>
    <mergeCell ref="A64:H64"/>
    <mergeCell ref="A65:I65"/>
    <mergeCell ref="A66:I66"/>
    <mergeCell ref="A67:I67"/>
    <mergeCell ref="A69:H69"/>
    <mergeCell ref="A70:H70"/>
    <mergeCell ref="A71:H71"/>
    <mergeCell ref="A73:H73"/>
    <mergeCell ref="A74:I74"/>
    <mergeCell ref="A76:H76"/>
    <mergeCell ref="A77:H77"/>
    <mergeCell ref="A80:H80"/>
    <mergeCell ref="A81:H81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B1">
      <selection activeCell="I20" sqref="I20"/>
    </sheetView>
  </sheetViews>
  <sheetFormatPr defaultColWidth="12.57421875" defaultRowHeight="12.75"/>
  <cols>
    <col min="1" max="1" width="6.140625" style="0" customWidth="1"/>
    <col min="2" max="2" width="6.8515625" style="0" customWidth="1"/>
    <col min="3" max="3" width="14.8515625" style="0" customWidth="1"/>
    <col min="4" max="4" width="10.421875" style="0" customWidth="1"/>
    <col min="5" max="5" width="12.57421875" style="0" customWidth="1"/>
    <col min="6" max="6" width="10.57421875" style="0" customWidth="1"/>
    <col min="7" max="7" width="10.7109375" style="0" customWidth="1"/>
    <col min="8" max="8" width="10.00390625" style="0" customWidth="1"/>
    <col min="9" max="9" width="9.57421875" style="0" customWidth="1"/>
    <col min="10" max="10" width="8.7109375" style="0" customWidth="1"/>
    <col min="11" max="11" width="8.140625" style="0" customWidth="1"/>
    <col min="12" max="12" width="9.140625" style="0" customWidth="1"/>
    <col min="13" max="13" width="9.57421875" style="0" customWidth="1"/>
    <col min="14" max="14" width="9.7109375" style="0" customWidth="1"/>
    <col min="15" max="16384" width="11.57421875" style="0" customWidth="1"/>
  </cols>
  <sheetData>
    <row r="1" spans="1:14" ht="12.75">
      <c r="A1" s="71"/>
      <c r="B1" s="71"/>
      <c r="C1" s="71"/>
      <c r="D1" s="71"/>
      <c r="E1" s="71"/>
      <c r="F1" s="71"/>
      <c r="G1" s="72"/>
      <c r="H1" s="73"/>
      <c r="I1" s="74" t="s">
        <v>66</v>
      </c>
      <c r="J1" s="75"/>
      <c r="K1" s="76"/>
      <c r="L1" s="76"/>
      <c r="M1" s="77"/>
      <c r="N1" s="77"/>
    </row>
    <row r="2" spans="1:14" ht="12.75">
      <c r="A2" s="71"/>
      <c r="B2" s="71"/>
      <c r="C2" s="71"/>
      <c r="D2" s="71"/>
      <c r="E2" s="71"/>
      <c r="F2" s="71"/>
      <c r="G2" s="72"/>
      <c r="H2" s="73"/>
      <c r="I2" s="74" t="s">
        <v>1</v>
      </c>
      <c r="J2" s="75"/>
      <c r="K2" s="76"/>
      <c r="L2" s="76"/>
      <c r="M2" s="77"/>
      <c r="N2" s="77"/>
    </row>
    <row r="3" spans="1:14" ht="12.75">
      <c r="A3" s="71"/>
      <c r="B3" s="71"/>
      <c r="C3" s="71"/>
      <c r="D3" s="71"/>
      <c r="E3" s="71"/>
      <c r="F3" s="71"/>
      <c r="G3" s="72"/>
      <c r="H3" s="73"/>
      <c r="I3" s="73"/>
      <c r="J3" s="78"/>
      <c r="K3" s="77"/>
      <c r="L3" s="77"/>
      <c r="M3" s="77"/>
      <c r="N3" s="77"/>
    </row>
    <row r="4" spans="1:14" ht="12.75">
      <c r="A4" s="71"/>
      <c r="B4" s="71"/>
      <c r="C4" s="71"/>
      <c r="D4" s="71"/>
      <c r="E4" s="71"/>
      <c r="F4" s="71"/>
      <c r="G4" s="72" t="s">
        <v>67</v>
      </c>
      <c r="H4" s="73"/>
      <c r="I4" s="73"/>
      <c r="J4" s="78"/>
      <c r="K4" s="77"/>
      <c r="L4" s="77"/>
      <c r="M4" s="77"/>
      <c r="N4" s="77"/>
    </row>
    <row r="5" spans="1:14" ht="12.75" hidden="1">
      <c r="A5" s="71"/>
      <c r="B5" s="71"/>
      <c r="C5" s="71"/>
      <c r="D5" s="71"/>
      <c r="E5" s="71"/>
      <c r="F5" s="71"/>
      <c r="G5" s="72"/>
      <c r="H5" s="73"/>
      <c r="I5" s="73"/>
      <c r="J5" s="78"/>
      <c r="K5" s="77"/>
      <c r="L5" s="77"/>
      <c r="M5" s="77"/>
      <c r="N5" s="77"/>
    </row>
    <row r="6" spans="1:14" ht="12.75">
      <c r="A6" s="71"/>
      <c r="B6" s="71"/>
      <c r="C6" s="71"/>
      <c r="D6" s="71"/>
      <c r="E6" s="71"/>
      <c r="F6" s="71"/>
      <c r="G6" s="72"/>
      <c r="H6" s="73"/>
      <c r="I6" s="73"/>
      <c r="J6" s="78"/>
      <c r="K6" s="77"/>
      <c r="L6" s="77"/>
      <c r="M6" s="77"/>
      <c r="N6" s="77"/>
    </row>
    <row r="7" spans="1:14" ht="12.75" customHeight="1">
      <c r="A7" s="79" t="s">
        <v>3</v>
      </c>
      <c r="B7" s="79" t="s">
        <v>29</v>
      </c>
      <c r="C7" s="79" t="s">
        <v>30</v>
      </c>
      <c r="D7" s="79" t="s">
        <v>5</v>
      </c>
      <c r="E7" s="79"/>
      <c r="F7" s="79"/>
      <c r="G7" s="79" t="s">
        <v>68</v>
      </c>
      <c r="H7" s="79" t="s">
        <v>8</v>
      </c>
      <c r="I7" s="79"/>
      <c r="J7" s="79" t="s">
        <v>69</v>
      </c>
      <c r="K7" s="79" t="s">
        <v>70</v>
      </c>
      <c r="L7" s="79" t="s">
        <v>71</v>
      </c>
      <c r="M7" s="79" t="s">
        <v>72</v>
      </c>
      <c r="N7" s="79" t="s">
        <v>73</v>
      </c>
    </row>
    <row r="8" spans="1:14" ht="62.25" customHeight="1">
      <c r="A8" s="79"/>
      <c r="B8" s="79"/>
      <c r="C8" s="79"/>
      <c r="D8" s="79"/>
      <c r="E8" s="79"/>
      <c r="F8" s="79"/>
      <c r="G8" s="79"/>
      <c r="H8" s="79" t="s">
        <v>74</v>
      </c>
      <c r="I8" s="79" t="s">
        <v>75</v>
      </c>
      <c r="J8" s="79"/>
      <c r="K8" s="79"/>
      <c r="L8" s="79"/>
      <c r="M8" s="79"/>
      <c r="N8" s="79"/>
    </row>
    <row r="9" spans="1:14" ht="12.75">
      <c r="A9" s="79"/>
      <c r="B9" s="79"/>
      <c r="C9" s="79"/>
      <c r="D9" s="79" t="s">
        <v>12</v>
      </c>
      <c r="E9" s="79" t="s">
        <v>13</v>
      </c>
      <c r="F9" s="79" t="s">
        <v>76</v>
      </c>
      <c r="G9" s="79"/>
      <c r="H9" s="79"/>
      <c r="I9" s="79"/>
      <c r="J9" s="79"/>
      <c r="K9" s="79"/>
      <c r="L9" s="79"/>
      <c r="M9" s="79"/>
      <c r="N9" s="79"/>
    </row>
    <row r="10" spans="1:14" ht="12.75">
      <c r="A10" s="80">
        <v>1</v>
      </c>
      <c r="B10" s="80">
        <v>2</v>
      </c>
      <c r="C10" s="80">
        <v>3</v>
      </c>
      <c r="D10" s="80">
        <v>4</v>
      </c>
      <c r="E10" s="80"/>
      <c r="F10" s="80"/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80">
        <v>10</v>
      </c>
      <c r="M10" s="80">
        <v>11</v>
      </c>
      <c r="N10" s="80">
        <v>12</v>
      </c>
    </row>
    <row r="11" spans="1:14" ht="12.75" customHeight="1">
      <c r="A11" s="81">
        <v>750</v>
      </c>
      <c r="B11" s="81" t="s">
        <v>77</v>
      </c>
      <c r="C11" s="81"/>
      <c r="D11" s="82">
        <v>3804549.63</v>
      </c>
      <c r="E11" s="82">
        <f>E12</f>
        <v>-3000</v>
      </c>
      <c r="F11" s="82">
        <f>SUM(D11:E11)</f>
        <v>3801549.63</v>
      </c>
      <c r="G11" s="82">
        <v>3630549.63</v>
      </c>
      <c r="H11" s="82">
        <v>2634768.63</v>
      </c>
      <c r="I11" s="82">
        <v>995781</v>
      </c>
      <c r="J11" s="82"/>
      <c r="K11" s="82">
        <v>171000</v>
      </c>
      <c r="L11" s="82"/>
      <c r="M11" s="82"/>
      <c r="N11" s="82"/>
    </row>
    <row r="12" spans="1:14" ht="27.75">
      <c r="A12" s="80"/>
      <c r="B12" s="80">
        <v>75023</v>
      </c>
      <c r="C12" s="80" t="s">
        <v>78</v>
      </c>
      <c r="D12" s="83">
        <v>3253662.63</v>
      </c>
      <c r="E12" s="83">
        <v>-3000</v>
      </c>
      <c r="F12" s="83">
        <f>SUM(D12:E12)</f>
        <v>3250662.63</v>
      </c>
      <c r="G12" s="83">
        <v>-3000</v>
      </c>
      <c r="H12" s="83">
        <v>-3000</v>
      </c>
      <c r="I12" s="83"/>
      <c r="J12" s="83"/>
      <c r="K12" s="83"/>
      <c r="L12" s="83"/>
      <c r="M12" s="83"/>
      <c r="N12" s="83"/>
    </row>
    <row r="13" spans="1:14" ht="12.75" customHeight="1">
      <c r="A13" s="84">
        <v>801</v>
      </c>
      <c r="B13" s="85" t="s">
        <v>18</v>
      </c>
      <c r="C13" s="85"/>
      <c r="D13" s="86">
        <v>10678925</v>
      </c>
      <c r="E13" s="86">
        <f>SUM(E14:E18)</f>
        <v>122926</v>
      </c>
      <c r="F13" s="86">
        <f>SUM(D13:E13)</f>
        <v>10801851</v>
      </c>
      <c r="G13" s="86">
        <v>10257669</v>
      </c>
      <c r="H13" s="86">
        <v>8131447</v>
      </c>
      <c r="I13" s="86">
        <v>2126222</v>
      </c>
      <c r="J13" s="86">
        <v>16000</v>
      </c>
      <c r="K13" s="86">
        <v>476418</v>
      </c>
      <c r="L13" s="86">
        <v>51764</v>
      </c>
      <c r="M13" s="87"/>
      <c r="N13" s="87"/>
    </row>
    <row r="14" spans="1:14" ht="12.75" customHeight="1">
      <c r="A14" s="88"/>
      <c r="B14" s="89">
        <v>80101</v>
      </c>
      <c r="C14" s="89" t="s">
        <v>38</v>
      </c>
      <c r="D14" s="90">
        <v>7255151.13</v>
      </c>
      <c r="E14" s="90">
        <v>2426.58</v>
      </c>
      <c r="F14" s="90">
        <f>SUM(D14:E15)</f>
        <v>7368577.71</v>
      </c>
      <c r="G14" s="91">
        <v>2426.58</v>
      </c>
      <c r="H14" s="91">
        <v>2426.58</v>
      </c>
      <c r="I14" s="92"/>
      <c r="J14" s="92"/>
      <c r="K14" s="93"/>
      <c r="L14" s="93"/>
      <c r="M14" s="93"/>
      <c r="N14" s="93"/>
    </row>
    <row r="15" spans="1:14" ht="12.75" customHeight="1">
      <c r="A15" s="88"/>
      <c r="B15" s="89"/>
      <c r="C15" s="89"/>
      <c r="D15" s="90"/>
      <c r="E15" s="90">
        <v>111000</v>
      </c>
      <c r="F15" s="90"/>
      <c r="G15" s="91">
        <v>111000</v>
      </c>
      <c r="H15" s="91">
        <v>111000</v>
      </c>
      <c r="I15" s="92"/>
      <c r="J15" s="92"/>
      <c r="K15" s="93"/>
      <c r="L15" s="93"/>
      <c r="M15" s="93"/>
      <c r="N15" s="93"/>
    </row>
    <row r="16" spans="1:14" ht="12.75" customHeight="1">
      <c r="A16" s="88"/>
      <c r="B16" s="89">
        <v>80110</v>
      </c>
      <c r="C16" s="89" t="s">
        <v>39</v>
      </c>
      <c r="D16" s="92">
        <v>2577527.92</v>
      </c>
      <c r="E16" s="92">
        <v>14000</v>
      </c>
      <c r="F16" s="92">
        <f>SUM(D16:E16)</f>
        <v>2591527.92</v>
      </c>
      <c r="G16" s="91">
        <v>14000</v>
      </c>
      <c r="H16" s="91">
        <v>14000</v>
      </c>
      <c r="I16" s="92"/>
      <c r="J16" s="92"/>
      <c r="K16" s="93"/>
      <c r="L16" s="93"/>
      <c r="M16" s="93"/>
      <c r="N16" s="93"/>
    </row>
    <row r="17" spans="1:14" ht="12.75" customHeight="1">
      <c r="A17" s="88"/>
      <c r="B17" s="89">
        <v>80195</v>
      </c>
      <c r="C17" s="89" t="s">
        <v>40</v>
      </c>
      <c r="D17" s="94">
        <v>129670.96</v>
      </c>
      <c r="E17" s="92">
        <v>-4153.84</v>
      </c>
      <c r="F17" s="94">
        <f>SUM(D17:E32)</f>
        <v>125170.38</v>
      </c>
      <c r="G17" s="92">
        <v>-4153.84</v>
      </c>
      <c r="H17" s="92">
        <v>-4153.84</v>
      </c>
      <c r="I17" s="92"/>
      <c r="J17" s="92"/>
      <c r="K17" s="93"/>
      <c r="L17" s="93"/>
      <c r="M17" s="93"/>
      <c r="N17" s="93"/>
    </row>
    <row r="18" spans="1:14" ht="12.75" customHeight="1">
      <c r="A18" s="88"/>
      <c r="B18" s="89"/>
      <c r="C18" s="89"/>
      <c r="D18" s="94"/>
      <c r="E18" s="92">
        <v>-346.74</v>
      </c>
      <c r="F18" s="94"/>
      <c r="G18" s="92">
        <v>-346.74</v>
      </c>
      <c r="H18" s="92">
        <v>-346.74</v>
      </c>
      <c r="I18" s="92"/>
      <c r="J18" s="92"/>
      <c r="K18" s="93"/>
      <c r="L18" s="93"/>
      <c r="M18" s="93"/>
      <c r="N18" s="93"/>
    </row>
    <row r="19" spans="1:14" ht="12.75" customHeight="1">
      <c r="A19" s="88"/>
      <c r="B19" s="89"/>
      <c r="C19" s="89"/>
      <c r="D19" s="94"/>
      <c r="E19" s="92">
        <v>-28475</v>
      </c>
      <c r="F19" s="94"/>
      <c r="G19" s="92"/>
      <c r="H19" s="92"/>
      <c r="I19" s="92"/>
      <c r="J19" s="92"/>
      <c r="K19" s="93"/>
      <c r="L19" s="92">
        <v>-28475</v>
      </c>
      <c r="M19" s="93"/>
      <c r="N19" s="93"/>
    </row>
    <row r="20" spans="1:14" ht="12.75" customHeight="1">
      <c r="A20" s="88"/>
      <c r="B20" s="89"/>
      <c r="C20" s="89"/>
      <c r="D20" s="94"/>
      <c r="E20" s="92">
        <v>-5338.67</v>
      </c>
      <c r="F20" s="94"/>
      <c r="G20" s="92"/>
      <c r="H20" s="92"/>
      <c r="I20" s="92"/>
      <c r="J20" s="92"/>
      <c r="K20" s="93"/>
      <c r="L20" s="92">
        <v>-5338.67</v>
      </c>
      <c r="M20" s="93"/>
      <c r="N20" s="93"/>
    </row>
    <row r="21" spans="1:14" ht="12.75" customHeight="1">
      <c r="A21" s="88"/>
      <c r="B21" s="89"/>
      <c r="C21" s="89"/>
      <c r="D21" s="94"/>
      <c r="E21" s="92">
        <v>-1649.95</v>
      </c>
      <c r="F21" s="94"/>
      <c r="G21" s="92"/>
      <c r="H21" s="92"/>
      <c r="I21" s="92"/>
      <c r="J21" s="92"/>
      <c r="K21" s="93"/>
      <c r="L21" s="92">
        <v>-1649.95</v>
      </c>
      <c r="M21" s="93"/>
      <c r="N21" s="93"/>
    </row>
    <row r="22" spans="1:14" ht="12.75" customHeight="1">
      <c r="A22" s="88"/>
      <c r="B22" s="89"/>
      <c r="C22" s="89"/>
      <c r="D22" s="94"/>
      <c r="E22" s="92">
        <v>-893.82</v>
      </c>
      <c r="F22" s="94"/>
      <c r="G22" s="92"/>
      <c r="H22" s="92"/>
      <c r="I22" s="92"/>
      <c r="J22" s="92"/>
      <c r="K22" s="93"/>
      <c r="L22" s="92">
        <v>-893.82</v>
      </c>
      <c r="M22" s="93"/>
      <c r="N22" s="93"/>
    </row>
    <row r="23" spans="1:14" ht="12.75" customHeight="1">
      <c r="A23" s="88"/>
      <c r="B23" s="89"/>
      <c r="C23" s="89"/>
      <c r="D23" s="94"/>
      <c r="E23" s="92">
        <v>-75.56</v>
      </c>
      <c r="F23" s="94"/>
      <c r="G23" s="92"/>
      <c r="H23" s="92"/>
      <c r="I23" s="92"/>
      <c r="J23" s="92"/>
      <c r="K23" s="93"/>
      <c r="L23" s="92">
        <v>-75.56</v>
      </c>
      <c r="M23" s="93"/>
      <c r="N23" s="93"/>
    </row>
    <row r="24" spans="1:14" ht="12.75" customHeight="1">
      <c r="A24" s="88"/>
      <c r="B24" s="89"/>
      <c r="C24" s="89"/>
      <c r="D24" s="94"/>
      <c r="E24" s="92">
        <v>-967</v>
      </c>
      <c r="F24" s="94"/>
      <c r="G24" s="92"/>
      <c r="H24" s="92"/>
      <c r="I24" s="92"/>
      <c r="J24" s="92"/>
      <c r="K24" s="93"/>
      <c r="L24" s="92">
        <v>-967</v>
      </c>
      <c r="M24" s="93"/>
      <c r="N24" s="93"/>
    </row>
    <row r="25" spans="1:14" ht="12.75" customHeight="1">
      <c r="A25" s="88"/>
      <c r="B25" s="89"/>
      <c r="C25" s="89"/>
      <c r="D25" s="94"/>
      <c r="E25" s="92">
        <v>-37400</v>
      </c>
      <c r="F25" s="94"/>
      <c r="G25" s="92"/>
      <c r="H25" s="92"/>
      <c r="I25" s="92"/>
      <c r="J25" s="92"/>
      <c r="K25" s="93"/>
      <c r="L25" s="92">
        <v>-37400</v>
      </c>
      <c r="M25" s="93"/>
      <c r="N25" s="93"/>
    </row>
    <row r="26" spans="1:14" ht="12.75" customHeight="1">
      <c r="A26" s="88"/>
      <c r="B26" s="89"/>
      <c r="C26" s="89"/>
      <c r="D26" s="94"/>
      <c r="E26" s="92">
        <v>28475</v>
      </c>
      <c r="F26" s="94"/>
      <c r="G26" s="92"/>
      <c r="H26" s="92"/>
      <c r="I26" s="92"/>
      <c r="J26" s="92"/>
      <c r="K26" s="93"/>
      <c r="L26" s="92">
        <v>28475</v>
      </c>
      <c r="M26" s="93"/>
      <c r="N26" s="93"/>
    </row>
    <row r="27" spans="1:14" ht="12.75" customHeight="1">
      <c r="A27" s="88"/>
      <c r="B27" s="89"/>
      <c r="C27" s="89"/>
      <c r="D27" s="94"/>
      <c r="E27" s="92">
        <v>5338.67</v>
      </c>
      <c r="F27" s="94"/>
      <c r="G27" s="92"/>
      <c r="H27" s="92"/>
      <c r="I27" s="92"/>
      <c r="J27" s="92"/>
      <c r="K27" s="93"/>
      <c r="L27" s="92">
        <v>5338.67</v>
      </c>
      <c r="M27" s="93"/>
      <c r="N27" s="93"/>
    </row>
    <row r="28" spans="1:14" ht="12.75" customHeight="1">
      <c r="A28" s="88"/>
      <c r="B28" s="89"/>
      <c r="C28" s="89"/>
      <c r="D28" s="94"/>
      <c r="E28" s="92">
        <v>1649.95</v>
      </c>
      <c r="F28" s="94"/>
      <c r="G28" s="92"/>
      <c r="H28" s="92"/>
      <c r="I28" s="92"/>
      <c r="J28" s="92"/>
      <c r="K28" s="93"/>
      <c r="L28" s="92">
        <v>1649.95</v>
      </c>
      <c r="M28" s="93"/>
      <c r="N28" s="93"/>
    </row>
    <row r="29" spans="1:14" ht="12.75" customHeight="1">
      <c r="A29" s="88"/>
      <c r="B29" s="89"/>
      <c r="C29" s="89"/>
      <c r="D29" s="94"/>
      <c r="E29" s="92">
        <v>893.82</v>
      </c>
      <c r="F29" s="94"/>
      <c r="G29" s="92"/>
      <c r="H29" s="92"/>
      <c r="I29" s="92"/>
      <c r="J29" s="92"/>
      <c r="K29" s="93"/>
      <c r="L29" s="92">
        <v>893.82</v>
      </c>
      <c r="M29" s="93"/>
      <c r="N29" s="93"/>
    </row>
    <row r="30" spans="1:14" ht="12.75" customHeight="1">
      <c r="A30" s="88"/>
      <c r="B30" s="89"/>
      <c r="C30" s="89"/>
      <c r="D30" s="94"/>
      <c r="E30" s="92">
        <v>75.56</v>
      </c>
      <c r="F30" s="94"/>
      <c r="G30" s="92"/>
      <c r="H30" s="92"/>
      <c r="I30" s="92"/>
      <c r="J30" s="92"/>
      <c r="K30" s="93"/>
      <c r="L30" s="92">
        <v>75.56</v>
      </c>
      <c r="M30" s="93"/>
      <c r="N30" s="93"/>
    </row>
    <row r="31" spans="1:14" ht="12.75" customHeight="1">
      <c r="A31" s="88"/>
      <c r="B31" s="89"/>
      <c r="C31" s="89"/>
      <c r="D31" s="94"/>
      <c r="E31" s="92">
        <v>967</v>
      </c>
      <c r="F31" s="94"/>
      <c r="G31" s="92"/>
      <c r="H31" s="92"/>
      <c r="I31" s="92"/>
      <c r="J31" s="92"/>
      <c r="K31" s="93"/>
      <c r="L31" s="92">
        <v>967</v>
      </c>
      <c r="M31" s="93"/>
      <c r="N31" s="93"/>
    </row>
    <row r="32" spans="1:14" ht="12.75" customHeight="1">
      <c r="A32" s="88"/>
      <c r="B32" s="89"/>
      <c r="C32" s="89"/>
      <c r="D32" s="94"/>
      <c r="E32" s="92">
        <v>37400</v>
      </c>
      <c r="F32" s="94"/>
      <c r="G32" s="92"/>
      <c r="H32" s="92"/>
      <c r="I32" s="92"/>
      <c r="J32" s="92"/>
      <c r="K32" s="93"/>
      <c r="L32" s="92">
        <v>37400</v>
      </c>
      <c r="M32" s="93"/>
      <c r="N32" s="93"/>
    </row>
    <row r="33" spans="1:14" ht="12.75" customHeight="1">
      <c r="A33" s="95">
        <v>852</v>
      </c>
      <c r="B33" s="96" t="s">
        <v>41</v>
      </c>
      <c r="C33" s="96"/>
      <c r="D33" s="97">
        <v>6397470.08</v>
      </c>
      <c r="E33" s="98">
        <f>SUM(E34:E38)</f>
        <v>0</v>
      </c>
      <c r="F33" s="97">
        <f>SUM(D33:E33)</f>
        <v>6397470.08</v>
      </c>
      <c r="G33" s="98">
        <v>1160333</v>
      </c>
      <c r="H33" s="98">
        <v>691656</v>
      </c>
      <c r="I33" s="98">
        <v>468677</v>
      </c>
      <c r="J33" s="98"/>
      <c r="K33" s="98">
        <v>5028915.49</v>
      </c>
      <c r="L33" s="98">
        <v>208221.59</v>
      </c>
      <c r="M33" s="99"/>
      <c r="N33" s="99"/>
    </row>
    <row r="34" spans="1:14" ht="12.75" customHeight="1">
      <c r="A34" s="88"/>
      <c r="B34" s="89">
        <v>85295</v>
      </c>
      <c r="C34" s="89" t="s">
        <v>40</v>
      </c>
      <c r="D34" s="94">
        <v>827821.59</v>
      </c>
      <c r="E34" s="92">
        <v>-2013.41</v>
      </c>
      <c r="F34" s="94">
        <f>SUM(D34:E38)</f>
        <v>827821.59</v>
      </c>
      <c r="G34" s="92"/>
      <c r="H34" s="92"/>
      <c r="I34" s="92"/>
      <c r="J34" s="92"/>
      <c r="K34" s="93"/>
      <c r="L34" s="92">
        <v>-2013.41</v>
      </c>
      <c r="M34" s="93"/>
      <c r="N34" s="93"/>
    </row>
    <row r="35" spans="1:14" ht="12.75" customHeight="1">
      <c r="A35" s="88"/>
      <c r="B35" s="89"/>
      <c r="C35" s="89"/>
      <c r="D35" s="94"/>
      <c r="E35" s="92">
        <v>-8.28</v>
      </c>
      <c r="F35" s="94"/>
      <c r="G35" s="92"/>
      <c r="H35" s="92"/>
      <c r="I35" s="92"/>
      <c r="J35" s="92"/>
      <c r="K35" s="93"/>
      <c r="L35" s="92">
        <v>-8.28</v>
      </c>
      <c r="M35" s="93"/>
      <c r="N35" s="93"/>
    </row>
    <row r="36" spans="1:14" ht="12.75" customHeight="1">
      <c r="A36" s="88"/>
      <c r="B36" s="89"/>
      <c r="C36" s="89"/>
      <c r="D36" s="94"/>
      <c r="E36" s="92">
        <v>-904</v>
      </c>
      <c r="F36" s="94"/>
      <c r="G36" s="92"/>
      <c r="H36" s="92"/>
      <c r="I36" s="92"/>
      <c r="J36" s="92"/>
      <c r="K36" s="93"/>
      <c r="L36" s="92">
        <v>-904</v>
      </c>
      <c r="M36" s="93"/>
      <c r="N36" s="93"/>
    </row>
    <row r="37" spans="1:14" ht="12.75" customHeight="1">
      <c r="A37" s="88"/>
      <c r="B37" s="89"/>
      <c r="C37" s="89"/>
      <c r="D37" s="94"/>
      <c r="E37" s="92">
        <v>2875</v>
      </c>
      <c r="F37" s="94"/>
      <c r="G37" s="92"/>
      <c r="H37" s="92"/>
      <c r="I37" s="92"/>
      <c r="J37" s="92"/>
      <c r="K37" s="93"/>
      <c r="L37" s="92">
        <v>2875</v>
      </c>
      <c r="M37" s="93"/>
      <c r="N37" s="93"/>
    </row>
    <row r="38" spans="1:14" ht="12.75" customHeight="1">
      <c r="A38" s="88"/>
      <c r="B38" s="89"/>
      <c r="C38" s="89"/>
      <c r="D38" s="94"/>
      <c r="E38" s="92">
        <v>50.69</v>
      </c>
      <c r="F38" s="94"/>
      <c r="G38" s="92"/>
      <c r="H38" s="92"/>
      <c r="I38" s="92"/>
      <c r="J38" s="92"/>
      <c r="K38" s="93"/>
      <c r="L38" s="92">
        <v>50.69</v>
      </c>
      <c r="M38" s="93"/>
      <c r="N38" s="93"/>
    </row>
    <row r="39" spans="1:14" ht="21" customHeight="1">
      <c r="A39" s="100">
        <v>900</v>
      </c>
      <c r="B39" s="96" t="s">
        <v>42</v>
      </c>
      <c r="C39" s="96"/>
      <c r="D39" s="97">
        <v>1539100</v>
      </c>
      <c r="E39" s="97">
        <f>SUM(E40)</f>
        <v>-25000</v>
      </c>
      <c r="F39" s="97">
        <f>SUM(D39:E39)</f>
        <v>1514100</v>
      </c>
      <c r="G39" s="97">
        <v>1510100</v>
      </c>
      <c r="H39" s="97">
        <v>188100</v>
      </c>
      <c r="I39" s="97">
        <v>1322000</v>
      </c>
      <c r="J39" s="97"/>
      <c r="K39" s="97">
        <v>4000</v>
      </c>
      <c r="L39" s="97"/>
      <c r="M39" s="101"/>
      <c r="N39" s="101"/>
    </row>
    <row r="40" spans="1:14" ht="12.75" customHeight="1">
      <c r="A40" s="88"/>
      <c r="B40" s="89">
        <v>90095</v>
      </c>
      <c r="C40" s="89" t="s">
        <v>40</v>
      </c>
      <c r="D40" s="94">
        <v>461200</v>
      </c>
      <c r="E40" s="92">
        <v>-25000</v>
      </c>
      <c r="F40" s="94">
        <f>SUM(D40:E40)</f>
        <v>436200</v>
      </c>
      <c r="G40" s="92">
        <v>-25000</v>
      </c>
      <c r="H40" s="92"/>
      <c r="I40" s="92">
        <v>-25000</v>
      </c>
      <c r="J40" s="92"/>
      <c r="K40" s="93"/>
      <c r="L40" s="92"/>
      <c r="M40" s="93"/>
      <c r="N40" s="93"/>
    </row>
    <row r="41" spans="1:14" ht="19.5" customHeight="1">
      <c r="A41" s="95">
        <v>921</v>
      </c>
      <c r="B41" s="96" t="s">
        <v>45</v>
      </c>
      <c r="C41" s="96"/>
      <c r="D41" s="97">
        <v>420000</v>
      </c>
      <c r="E41" s="97">
        <f>SUM(E42)</f>
        <v>3000</v>
      </c>
      <c r="F41" s="97">
        <f>SUM(D41:E41)</f>
        <v>423000</v>
      </c>
      <c r="G41" s="97">
        <v>3000</v>
      </c>
      <c r="H41" s="97">
        <v>3000</v>
      </c>
      <c r="I41" s="97"/>
      <c r="J41" s="97">
        <v>420000</v>
      </c>
      <c r="K41" s="99"/>
      <c r="L41" s="98"/>
      <c r="M41" s="99"/>
      <c r="N41" s="99"/>
    </row>
    <row r="42" spans="1:14" ht="24.75" customHeight="1">
      <c r="A42" s="88"/>
      <c r="B42" s="89">
        <v>92109</v>
      </c>
      <c r="C42" s="89" t="s">
        <v>79</v>
      </c>
      <c r="D42" s="94">
        <v>100000</v>
      </c>
      <c r="E42" s="94">
        <v>3000</v>
      </c>
      <c r="F42" s="94">
        <f>SUM(D42:E42)</f>
        <v>103000</v>
      </c>
      <c r="G42" s="94"/>
      <c r="H42" s="94"/>
      <c r="I42" s="94"/>
      <c r="J42" s="94">
        <v>3000</v>
      </c>
      <c r="K42" s="93"/>
      <c r="L42" s="92"/>
      <c r="M42" s="93"/>
      <c r="N42" s="93"/>
    </row>
    <row r="43" spans="1:14" ht="12.75">
      <c r="A43" s="102" t="s">
        <v>80</v>
      </c>
      <c r="B43" s="102"/>
      <c r="C43" s="102"/>
      <c r="D43" s="103">
        <v>26304124.18</v>
      </c>
      <c r="E43" s="103">
        <f>E13+E39</f>
        <v>97926</v>
      </c>
      <c r="F43" s="103">
        <f>D43+E43</f>
        <v>26402050.18</v>
      </c>
      <c r="G43" s="103">
        <v>19124619.72</v>
      </c>
      <c r="H43" s="103">
        <v>11753308.67</v>
      </c>
      <c r="I43" s="103">
        <v>7371311.05</v>
      </c>
      <c r="J43" s="103">
        <v>570200</v>
      </c>
      <c r="K43" s="103">
        <v>6163649.49</v>
      </c>
      <c r="L43" s="103">
        <v>443580.97</v>
      </c>
      <c r="M43" s="103">
        <v>0</v>
      </c>
      <c r="N43" s="103">
        <v>100000</v>
      </c>
    </row>
  </sheetData>
  <mergeCells count="32">
    <mergeCell ref="A7:A8"/>
    <mergeCell ref="B7:B8"/>
    <mergeCell ref="C7:C8"/>
    <mergeCell ref="D7:F8"/>
    <mergeCell ref="G7:G8"/>
    <mergeCell ref="H7:I7"/>
    <mergeCell ref="J7:J8"/>
    <mergeCell ref="K7:K8"/>
    <mergeCell ref="L7:L8"/>
    <mergeCell ref="M7:M8"/>
    <mergeCell ref="N7:N8"/>
    <mergeCell ref="D10:F10"/>
    <mergeCell ref="B11:C11"/>
    <mergeCell ref="B13:C13"/>
    <mergeCell ref="A14:A32"/>
    <mergeCell ref="B14:B15"/>
    <mergeCell ref="C14:C15"/>
    <mergeCell ref="D14:D15"/>
    <mergeCell ref="F14:F15"/>
    <mergeCell ref="B17:B32"/>
    <mergeCell ref="C17:C32"/>
    <mergeCell ref="D17:D32"/>
    <mergeCell ref="F17:F32"/>
    <mergeCell ref="B33:C33"/>
    <mergeCell ref="A34:A38"/>
    <mergeCell ref="B34:B38"/>
    <mergeCell ref="C34:C38"/>
    <mergeCell ref="D34:D38"/>
    <mergeCell ref="F34:F38"/>
    <mergeCell ref="B39:C39"/>
    <mergeCell ref="B41:C41"/>
    <mergeCell ref="A43:C43"/>
  </mergeCells>
  <printOptions/>
  <pageMargins left="0.39375" right="0.39375" top="0.525" bottom="0.4958333333333333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G2" sqref="G2"/>
    </sheetView>
  </sheetViews>
  <sheetFormatPr defaultColWidth="10.28125" defaultRowHeight="12.75"/>
  <cols>
    <col min="1" max="1" width="4.57421875" style="104" customWidth="1"/>
    <col min="2" max="2" width="8.00390625" style="104" customWidth="1"/>
    <col min="3" max="3" width="24.00390625" style="104" customWidth="1"/>
    <col min="4" max="4" width="10.8515625" style="104" customWidth="1"/>
    <col min="5" max="5" width="11.7109375" style="104" customWidth="1"/>
    <col min="6" max="6" width="10.7109375" style="104" customWidth="1"/>
    <col min="7" max="7" width="17.140625" style="104" customWidth="1"/>
    <col min="8" max="8" width="13.421875" style="104" customWidth="1"/>
    <col min="9" max="9" width="9.7109375" style="104" customWidth="1"/>
    <col min="10" max="10" width="10.57421875" style="105" customWidth="1"/>
    <col min="11" max="11" width="8.00390625" style="105" customWidth="1"/>
    <col min="12" max="16384" width="10.140625" style="105" customWidth="1"/>
  </cols>
  <sheetData>
    <row r="1" spans="1:11" ht="12.75">
      <c r="A1" s="106"/>
      <c r="B1" s="106"/>
      <c r="C1" s="106"/>
      <c r="D1" s="106"/>
      <c r="E1" s="106"/>
      <c r="F1" s="106"/>
      <c r="G1" s="107" t="s">
        <v>81</v>
      </c>
      <c r="H1" s="107"/>
      <c r="I1" s="107"/>
      <c r="J1" s="107"/>
      <c r="K1" s="107"/>
    </row>
    <row r="2" spans="1:11" ht="12.75">
      <c r="A2" s="106"/>
      <c r="B2" s="106"/>
      <c r="C2" s="106"/>
      <c r="D2" s="106"/>
      <c r="E2" s="106"/>
      <c r="F2" s="106"/>
      <c r="G2" s="107" t="s">
        <v>1</v>
      </c>
      <c r="H2" s="107"/>
      <c r="I2" s="107"/>
      <c r="J2" s="107"/>
      <c r="K2" s="107"/>
    </row>
    <row r="3" spans="1:12" ht="12.75">
      <c r="A3" s="106"/>
      <c r="B3" s="106"/>
      <c r="C3" s="106"/>
      <c r="D3" s="108" t="s">
        <v>82</v>
      </c>
      <c r="E3" s="108"/>
      <c r="F3" s="108"/>
      <c r="G3" s="109"/>
      <c r="I3" s="109"/>
      <c r="J3" s="109"/>
      <c r="K3" s="110"/>
      <c r="L3" s="109"/>
    </row>
    <row r="4" spans="1:11" ht="20.25" customHeight="1">
      <c r="A4" s="111" t="s">
        <v>3</v>
      </c>
      <c r="B4" s="111" t="s">
        <v>29</v>
      </c>
      <c r="C4" s="111" t="s">
        <v>30</v>
      </c>
      <c r="D4" s="112" t="s">
        <v>5</v>
      </c>
      <c r="E4" s="112"/>
      <c r="F4" s="112"/>
      <c r="G4" s="111" t="s">
        <v>83</v>
      </c>
      <c r="H4" s="111" t="s">
        <v>84</v>
      </c>
      <c r="I4" s="111" t="s">
        <v>85</v>
      </c>
      <c r="J4" s="111" t="s">
        <v>86</v>
      </c>
      <c r="K4" s="111" t="s">
        <v>87</v>
      </c>
    </row>
    <row r="5" spans="1:11" ht="71.25" customHeight="1">
      <c r="A5" s="111"/>
      <c r="B5" s="111"/>
      <c r="C5" s="111"/>
      <c r="D5" s="113" t="s">
        <v>12</v>
      </c>
      <c r="E5" s="111" t="s">
        <v>13</v>
      </c>
      <c r="F5" s="113" t="s">
        <v>14</v>
      </c>
      <c r="G5" s="111"/>
      <c r="H5" s="114" t="s">
        <v>88</v>
      </c>
      <c r="I5" s="111"/>
      <c r="J5" s="111"/>
      <c r="K5" s="111"/>
    </row>
    <row r="6" spans="1:11" ht="10.5" customHeight="1">
      <c r="A6" s="115">
        <v>1</v>
      </c>
      <c r="B6" s="115">
        <v>2</v>
      </c>
      <c r="C6" s="115">
        <v>3</v>
      </c>
      <c r="D6" s="116">
        <v>4</v>
      </c>
      <c r="E6" s="116">
        <v>5</v>
      </c>
      <c r="F6" s="116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</row>
    <row r="7" spans="1:11" ht="23.25" customHeight="1">
      <c r="A7" s="117" t="s">
        <v>15</v>
      </c>
      <c r="B7" s="118" t="s">
        <v>16</v>
      </c>
      <c r="C7" s="118"/>
      <c r="D7" s="119">
        <v>8443589.69</v>
      </c>
      <c r="E7" s="119">
        <f>SUM(E8:E11)</f>
        <v>-4387057.69</v>
      </c>
      <c r="F7" s="119">
        <f>SUM(D7:E7)</f>
        <v>4056531.999999999</v>
      </c>
      <c r="G7" s="120">
        <v>4056532</v>
      </c>
      <c r="H7" s="120">
        <v>1050000</v>
      </c>
      <c r="I7" s="120"/>
      <c r="J7" s="120"/>
      <c r="K7" s="120"/>
    </row>
    <row r="8" spans="1:11" ht="24" customHeight="1">
      <c r="A8" s="115"/>
      <c r="B8" s="115" t="s">
        <v>32</v>
      </c>
      <c r="C8" s="121" t="s">
        <v>33</v>
      </c>
      <c r="D8" s="122">
        <v>3166532</v>
      </c>
      <c r="E8" s="122">
        <v>-149000</v>
      </c>
      <c r="F8" s="122">
        <f>SUM(D8:E9)</f>
        <v>3006532</v>
      </c>
      <c r="G8" s="123">
        <v>-149000</v>
      </c>
      <c r="H8" s="123"/>
      <c r="I8" s="123"/>
      <c r="J8" s="123"/>
      <c r="K8" s="123"/>
    </row>
    <row r="9" spans="1:11" ht="24" customHeight="1">
      <c r="A9" s="115"/>
      <c r="B9" s="115"/>
      <c r="C9" s="121"/>
      <c r="D9" s="122"/>
      <c r="E9" s="122">
        <v>-11000</v>
      </c>
      <c r="F9" s="122"/>
      <c r="G9" s="123">
        <v>-11000</v>
      </c>
      <c r="H9" s="123"/>
      <c r="I9" s="123"/>
      <c r="J9" s="123"/>
      <c r="K9" s="123"/>
    </row>
    <row r="10" spans="1:11" ht="24" customHeight="1">
      <c r="A10" s="115"/>
      <c r="B10" s="115" t="s">
        <v>34</v>
      </c>
      <c r="C10" s="121" t="s">
        <v>35</v>
      </c>
      <c r="D10" s="122">
        <v>5277057.69</v>
      </c>
      <c r="E10" s="122">
        <v>-5277057.69</v>
      </c>
      <c r="F10" s="122">
        <f>D10+E10+E11</f>
        <v>1050000</v>
      </c>
      <c r="G10" s="123">
        <v>-5277057.69</v>
      </c>
      <c r="H10" s="123">
        <v>-5277057.69</v>
      </c>
      <c r="I10" s="123"/>
      <c r="J10" s="123"/>
      <c r="K10" s="123"/>
    </row>
    <row r="11" spans="1:11" ht="24" customHeight="1">
      <c r="A11" s="115"/>
      <c r="B11" s="115"/>
      <c r="C11" s="121"/>
      <c r="D11" s="122"/>
      <c r="E11" s="122">
        <v>1050000</v>
      </c>
      <c r="F11" s="122"/>
      <c r="G11" s="123">
        <v>1050000</v>
      </c>
      <c r="H11" s="123">
        <v>1050000</v>
      </c>
      <c r="I11" s="123"/>
      <c r="J11" s="123"/>
      <c r="K11" s="123"/>
    </row>
    <row r="12" spans="1:11" ht="19.5" customHeight="1">
      <c r="A12" s="117">
        <v>801</v>
      </c>
      <c r="B12" s="118" t="s">
        <v>18</v>
      </c>
      <c r="C12" s="118"/>
      <c r="D12" s="119">
        <v>414314.25</v>
      </c>
      <c r="E12" s="119">
        <v>160000</v>
      </c>
      <c r="F12" s="119">
        <f>SUM(D12:E12)</f>
        <v>574314.25</v>
      </c>
      <c r="G12" s="120">
        <v>574314.25</v>
      </c>
      <c r="H12" s="120"/>
      <c r="I12" s="120"/>
      <c r="J12" s="120"/>
      <c r="K12" s="120"/>
    </row>
    <row r="13" spans="1:11" ht="17.25" customHeight="1">
      <c r="A13" s="115"/>
      <c r="B13" s="115">
        <v>80101</v>
      </c>
      <c r="C13" s="121" t="s">
        <v>38</v>
      </c>
      <c r="D13" s="122">
        <v>414314.25</v>
      </c>
      <c r="E13" s="122">
        <v>160000</v>
      </c>
      <c r="F13" s="122">
        <f>SUM(D13:E13)</f>
        <v>574314.25</v>
      </c>
      <c r="G13" s="123">
        <v>574314.25</v>
      </c>
      <c r="H13" s="123"/>
      <c r="I13" s="123"/>
      <c r="J13" s="123"/>
      <c r="K13" s="123"/>
    </row>
    <row r="14" spans="1:11" ht="24" customHeight="1">
      <c r="A14" s="124">
        <v>900</v>
      </c>
      <c r="B14" s="124" t="s">
        <v>42</v>
      </c>
      <c r="C14" s="124"/>
      <c r="D14" s="125">
        <v>179525.24</v>
      </c>
      <c r="E14" s="125">
        <f>SUM(E15)</f>
        <v>2074</v>
      </c>
      <c r="F14" s="125">
        <f>SUM(D14:E14)</f>
        <v>181599.24</v>
      </c>
      <c r="G14" s="126">
        <v>179525.24</v>
      </c>
      <c r="H14" s="127"/>
      <c r="I14" s="126">
        <v>2074</v>
      </c>
      <c r="J14" s="128"/>
      <c r="K14" s="128"/>
    </row>
    <row r="15" spans="1:11" ht="24" customHeight="1">
      <c r="A15" s="129"/>
      <c r="B15" s="130">
        <v>90017</v>
      </c>
      <c r="C15" s="130" t="s">
        <v>43</v>
      </c>
      <c r="D15" s="131">
        <v>0</v>
      </c>
      <c r="E15" s="131">
        <v>2074</v>
      </c>
      <c r="F15" s="131">
        <f>D15+E15</f>
        <v>2074</v>
      </c>
      <c r="G15" s="132">
        <v>0</v>
      </c>
      <c r="H15" s="133"/>
      <c r="I15" s="132">
        <v>2074</v>
      </c>
      <c r="J15" s="133"/>
      <c r="K15" s="133"/>
    </row>
    <row r="16" spans="1:11" s="106" customFormat="1" ht="24.75" customHeight="1">
      <c r="A16" s="134" t="s">
        <v>80</v>
      </c>
      <c r="B16" s="134"/>
      <c r="C16" s="134"/>
      <c r="D16" s="135">
        <v>12551865.28</v>
      </c>
      <c r="E16" s="135">
        <f>E7+E12+E14</f>
        <v>-4224983.69</v>
      </c>
      <c r="F16" s="135">
        <f>D16+E16</f>
        <v>8326881.589999999</v>
      </c>
      <c r="G16" s="135">
        <v>8303030.59</v>
      </c>
      <c r="H16" s="135">
        <v>1050000</v>
      </c>
      <c r="I16" s="135">
        <v>2074</v>
      </c>
      <c r="J16" s="135"/>
      <c r="K16" s="135">
        <v>21777</v>
      </c>
    </row>
    <row r="18" ht="12.75">
      <c r="A18" s="136"/>
    </row>
    <row r="22" ht="12.75">
      <c r="G22" s="110"/>
    </row>
  </sheetData>
  <mergeCells count="24">
    <mergeCell ref="G1:K1"/>
    <mergeCell ref="G2:K2"/>
    <mergeCell ref="A4:A5"/>
    <mergeCell ref="B4:B5"/>
    <mergeCell ref="C4:C5"/>
    <mergeCell ref="D4:F4"/>
    <mergeCell ref="G4:G5"/>
    <mergeCell ref="I4:I5"/>
    <mergeCell ref="J4:J5"/>
    <mergeCell ref="K4:K5"/>
    <mergeCell ref="B7:C7"/>
    <mergeCell ref="A8:A9"/>
    <mergeCell ref="B8:B9"/>
    <mergeCell ref="C8:C9"/>
    <mergeCell ref="D8:D9"/>
    <mergeCell ref="F8:F9"/>
    <mergeCell ref="A10:A11"/>
    <mergeCell ref="B10:B11"/>
    <mergeCell ref="C10:C11"/>
    <mergeCell ref="D10:D11"/>
    <mergeCell ref="F10:F11"/>
    <mergeCell ref="B12:C12"/>
    <mergeCell ref="B14:C14"/>
    <mergeCell ref="A16:C1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67">
      <selection activeCell="A74" sqref="A74"/>
    </sheetView>
  </sheetViews>
  <sheetFormatPr defaultColWidth="13.7109375" defaultRowHeight="12.75"/>
  <cols>
    <col min="1" max="1" width="3.00390625" style="137" customWidth="1"/>
    <col min="2" max="2" width="4.28125" style="137" customWidth="1"/>
    <col min="3" max="3" width="5.28125" style="137" customWidth="1"/>
    <col min="4" max="4" width="34.7109375" style="137" customWidth="1"/>
    <col min="5" max="5" width="11.421875" style="137" customWidth="1"/>
    <col min="6" max="6" width="12.00390625" style="137" customWidth="1"/>
    <col min="7" max="7" width="12.140625" style="137" customWidth="1"/>
    <col min="8" max="8" width="11.8515625" style="137" customWidth="1"/>
    <col min="9" max="9" width="15.28125" style="137" customWidth="1"/>
    <col min="10" max="11" width="10.00390625" style="137" customWidth="1"/>
    <col min="12" max="16384" width="12.7109375" style="137" customWidth="1"/>
  </cols>
  <sheetData>
    <row r="1" spans="1:13" ht="21" customHeight="1">
      <c r="A1" s="138"/>
      <c r="B1" s="138"/>
      <c r="C1" s="138"/>
      <c r="D1" s="138"/>
      <c r="E1" s="138"/>
      <c r="F1" s="138"/>
      <c r="G1" s="139" t="s">
        <v>89</v>
      </c>
      <c r="H1" s="139"/>
      <c r="I1" s="139"/>
      <c r="J1" s="140"/>
      <c r="K1" s="141"/>
      <c r="L1" s="141"/>
      <c r="M1" s="142"/>
    </row>
    <row r="2" spans="1:12" ht="12.75">
      <c r="A2" s="138"/>
      <c r="B2" s="138"/>
      <c r="C2" s="138"/>
      <c r="D2" s="138" t="s">
        <v>90</v>
      </c>
      <c r="E2" s="138"/>
      <c r="F2" s="138"/>
      <c r="G2" s="143" t="s">
        <v>91</v>
      </c>
      <c r="H2" s="143"/>
      <c r="I2" s="143"/>
      <c r="J2" s="141"/>
      <c r="K2" s="141"/>
      <c r="L2" s="141"/>
    </row>
    <row r="3" spans="1:11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7.25" customHeight="1">
      <c r="A4" s="144" t="s">
        <v>92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9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6"/>
    </row>
    <row r="6" spans="1:11" ht="12.75" customHeight="1">
      <c r="A6" s="147" t="s">
        <v>93</v>
      </c>
      <c r="B6" s="147" t="s">
        <v>3</v>
      </c>
      <c r="C6" s="147" t="s">
        <v>94</v>
      </c>
      <c r="D6" s="148" t="s">
        <v>95</v>
      </c>
      <c r="E6" s="149" t="s">
        <v>96</v>
      </c>
      <c r="F6" s="149" t="s">
        <v>97</v>
      </c>
      <c r="G6" s="149"/>
      <c r="H6" s="149"/>
      <c r="I6" s="149"/>
      <c r="J6" s="149"/>
      <c r="K6" s="150" t="s">
        <v>98</v>
      </c>
    </row>
    <row r="7" spans="1:11" ht="12.75" customHeight="1">
      <c r="A7" s="147"/>
      <c r="B7" s="147"/>
      <c r="C7" s="147"/>
      <c r="D7" s="148"/>
      <c r="E7" s="149"/>
      <c r="F7" s="149" t="s">
        <v>99</v>
      </c>
      <c r="G7" s="149" t="s">
        <v>100</v>
      </c>
      <c r="H7" s="149"/>
      <c r="I7" s="149"/>
      <c r="J7" s="149"/>
      <c r="K7" s="150"/>
    </row>
    <row r="8" spans="1:11" ht="12.75" customHeight="1">
      <c r="A8" s="147"/>
      <c r="B8" s="147"/>
      <c r="C8" s="147"/>
      <c r="D8" s="148"/>
      <c r="E8" s="149"/>
      <c r="F8" s="149"/>
      <c r="G8" s="149" t="s">
        <v>101</v>
      </c>
      <c r="H8" s="149" t="s">
        <v>102</v>
      </c>
      <c r="I8" s="149" t="s">
        <v>103</v>
      </c>
      <c r="J8" s="150" t="s">
        <v>104</v>
      </c>
      <c r="K8" s="150"/>
    </row>
    <row r="9" spans="1:11" ht="12.75">
      <c r="A9" s="147"/>
      <c r="B9" s="147"/>
      <c r="C9" s="147"/>
      <c r="D9" s="148"/>
      <c r="E9" s="149"/>
      <c r="F9" s="149"/>
      <c r="G9" s="149"/>
      <c r="H9" s="149"/>
      <c r="I9" s="149"/>
      <c r="J9" s="150"/>
      <c r="K9" s="150"/>
    </row>
    <row r="10" spans="1:11" ht="35.25" customHeight="1">
      <c r="A10" s="147"/>
      <c r="B10" s="147"/>
      <c r="C10" s="147"/>
      <c r="D10" s="148"/>
      <c r="E10" s="149"/>
      <c r="F10" s="149"/>
      <c r="G10" s="149"/>
      <c r="H10" s="149"/>
      <c r="I10" s="149"/>
      <c r="J10" s="150"/>
      <c r="K10" s="150"/>
    </row>
    <row r="11" spans="1:11" ht="12.75">
      <c r="A11" s="151">
        <v>1</v>
      </c>
      <c r="B11" s="151">
        <v>2</v>
      </c>
      <c r="C11" s="151">
        <v>3</v>
      </c>
      <c r="D11" s="151">
        <v>4</v>
      </c>
      <c r="E11" s="151">
        <v>5</v>
      </c>
      <c r="F11" s="151">
        <v>6</v>
      </c>
      <c r="G11" s="151">
        <v>7</v>
      </c>
      <c r="H11" s="151">
        <v>8</v>
      </c>
      <c r="I11" s="151">
        <v>9</v>
      </c>
      <c r="J11" s="151">
        <v>10</v>
      </c>
      <c r="K11" s="151">
        <v>11</v>
      </c>
    </row>
    <row r="12" spans="1:11" ht="68.25">
      <c r="A12" s="152">
        <v>1</v>
      </c>
      <c r="B12" s="152" t="s">
        <v>15</v>
      </c>
      <c r="C12" s="152" t="s">
        <v>34</v>
      </c>
      <c r="D12" s="153" t="s">
        <v>105</v>
      </c>
      <c r="E12" s="154">
        <v>5277057.69</v>
      </c>
      <c r="F12" s="154">
        <f>E12</f>
        <v>5277057.69</v>
      </c>
      <c r="G12" s="154">
        <v>50000</v>
      </c>
      <c r="H12" s="154">
        <v>1751918.69</v>
      </c>
      <c r="I12" s="155" t="s">
        <v>106</v>
      </c>
      <c r="J12" s="156"/>
      <c r="K12" s="156"/>
    </row>
    <row r="13" spans="1:11" ht="21" customHeight="1">
      <c r="A13" s="152"/>
      <c r="B13" s="152"/>
      <c r="C13" s="152"/>
      <c r="D13" s="157" t="s">
        <v>107</v>
      </c>
      <c r="E13" s="154">
        <f>SUM(G13:H14)</f>
        <v>1050000</v>
      </c>
      <c r="F13" s="154">
        <f>SUM(G13:H14)</f>
        <v>1050000</v>
      </c>
      <c r="G13" s="154">
        <v>50000</v>
      </c>
      <c r="H13" s="154">
        <v>139344.26</v>
      </c>
      <c r="I13" s="155"/>
      <c r="J13" s="156"/>
      <c r="K13" s="156"/>
    </row>
    <row r="14" spans="1:11" ht="21" customHeight="1">
      <c r="A14" s="152"/>
      <c r="B14" s="152"/>
      <c r="C14" s="152"/>
      <c r="D14" s="157"/>
      <c r="E14" s="154"/>
      <c r="F14" s="154"/>
      <c r="G14" s="154"/>
      <c r="H14" s="154">
        <v>860655.74</v>
      </c>
      <c r="I14" s="155"/>
      <c r="J14" s="156"/>
      <c r="K14" s="156"/>
    </row>
    <row r="15" spans="1:11" ht="45" customHeight="1">
      <c r="A15" s="152">
        <v>2</v>
      </c>
      <c r="B15" s="152" t="s">
        <v>15</v>
      </c>
      <c r="C15" s="152" t="s">
        <v>32</v>
      </c>
      <c r="D15" s="153" t="s">
        <v>108</v>
      </c>
      <c r="E15" s="154">
        <v>109000</v>
      </c>
      <c r="F15" s="154">
        <v>109000</v>
      </c>
      <c r="G15" s="154">
        <v>26000</v>
      </c>
      <c r="H15" s="154">
        <v>80000</v>
      </c>
      <c r="I15" s="158" t="s">
        <v>109</v>
      </c>
      <c r="J15" s="156"/>
      <c r="K15" s="156"/>
    </row>
    <row r="16" spans="1:11" ht="40.5" customHeight="1">
      <c r="A16" s="152">
        <v>3</v>
      </c>
      <c r="B16" s="152" t="s">
        <v>15</v>
      </c>
      <c r="C16" s="152" t="s">
        <v>32</v>
      </c>
      <c r="D16" s="153" t="s">
        <v>110</v>
      </c>
      <c r="E16" s="154">
        <v>158000</v>
      </c>
      <c r="F16" s="154">
        <v>158000</v>
      </c>
      <c r="G16" s="154">
        <v>138532</v>
      </c>
      <c r="H16" s="154">
        <v>19468</v>
      </c>
      <c r="I16" s="158" t="s">
        <v>111</v>
      </c>
      <c r="J16" s="156"/>
      <c r="K16" s="156"/>
    </row>
    <row r="17" spans="1:11" ht="82.5" customHeight="1">
      <c r="A17" s="152">
        <v>4</v>
      </c>
      <c r="B17" s="152" t="s">
        <v>15</v>
      </c>
      <c r="C17" s="152" t="s">
        <v>32</v>
      </c>
      <c r="D17" s="153" t="s">
        <v>112</v>
      </c>
      <c r="E17" s="154">
        <v>3408440</v>
      </c>
      <c r="F17" s="154">
        <v>3408440</v>
      </c>
      <c r="G17" s="154">
        <v>0</v>
      </c>
      <c r="H17" s="154">
        <v>630532</v>
      </c>
      <c r="I17" s="158" t="s">
        <v>113</v>
      </c>
      <c r="J17" s="156"/>
      <c r="K17" s="156"/>
    </row>
    <row r="18" spans="1:11" ht="56.25" customHeight="1">
      <c r="A18" s="152"/>
      <c r="B18" s="152"/>
      <c r="C18" s="152"/>
      <c r="D18" s="157" t="s">
        <v>107</v>
      </c>
      <c r="E18" s="154">
        <v>3248440</v>
      </c>
      <c r="F18" s="154">
        <v>3248440</v>
      </c>
      <c r="G18" s="154"/>
      <c r="H18" s="154">
        <v>470532</v>
      </c>
      <c r="I18" s="158" t="s">
        <v>113</v>
      </c>
      <c r="J18" s="156"/>
      <c r="K18" s="156"/>
    </row>
    <row r="19" spans="1:11" ht="42.75" customHeight="1">
      <c r="A19" s="152">
        <v>5</v>
      </c>
      <c r="B19" s="152" t="s">
        <v>15</v>
      </c>
      <c r="C19" s="152" t="s">
        <v>32</v>
      </c>
      <c r="D19" s="153" t="s">
        <v>114</v>
      </c>
      <c r="E19" s="154">
        <v>1520000</v>
      </c>
      <c r="F19" s="154">
        <v>1520000</v>
      </c>
      <c r="G19" s="154">
        <v>245000</v>
      </c>
      <c r="H19" s="154">
        <v>1200000</v>
      </c>
      <c r="I19" s="158" t="s">
        <v>115</v>
      </c>
      <c r="J19" s="156"/>
      <c r="K19" s="156"/>
    </row>
    <row r="20" spans="1:11" ht="48" customHeight="1">
      <c r="A20" s="152">
        <v>6</v>
      </c>
      <c r="B20" s="152" t="s">
        <v>15</v>
      </c>
      <c r="C20" s="152" t="s">
        <v>32</v>
      </c>
      <c r="D20" s="153" t="s">
        <v>116</v>
      </c>
      <c r="E20" s="154">
        <v>625000</v>
      </c>
      <c r="F20" s="154">
        <v>625000</v>
      </c>
      <c r="G20" s="154">
        <v>127500</v>
      </c>
      <c r="H20" s="154">
        <v>494500</v>
      </c>
      <c r="I20" s="158" t="s">
        <v>117</v>
      </c>
      <c r="J20" s="156"/>
      <c r="K20" s="156"/>
    </row>
    <row r="21" spans="1:11" ht="44.25" customHeight="1">
      <c r="A21" s="152">
        <v>7</v>
      </c>
      <c r="B21" s="152" t="s">
        <v>15</v>
      </c>
      <c r="C21" s="152" t="s">
        <v>32</v>
      </c>
      <c r="D21" s="153" t="s">
        <v>118</v>
      </c>
      <c r="E21" s="154">
        <v>100000</v>
      </c>
      <c r="F21" s="154">
        <v>100000</v>
      </c>
      <c r="G21" s="154">
        <v>0</v>
      </c>
      <c r="H21" s="159">
        <v>100000</v>
      </c>
      <c r="I21" s="158" t="s">
        <v>119</v>
      </c>
      <c r="J21" s="156"/>
      <c r="K21" s="156"/>
    </row>
    <row r="22" spans="1:11" ht="36" customHeight="1">
      <c r="A22" s="152">
        <v>8</v>
      </c>
      <c r="B22" s="152" t="s">
        <v>15</v>
      </c>
      <c r="C22" s="152" t="s">
        <v>32</v>
      </c>
      <c r="D22" s="153" t="s">
        <v>120</v>
      </c>
      <c r="E22" s="154">
        <v>30000</v>
      </c>
      <c r="F22" s="154">
        <v>30000</v>
      </c>
      <c r="G22" s="154">
        <v>0</v>
      </c>
      <c r="H22" s="154">
        <v>30000</v>
      </c>
      <c r="I22" s="160" t="s">
        <v>111</v>
      </c>
      <c r="J22" s="156"/>
      <c r="K22" s="156"/>
    </row>
    <row r="23" spans="1:11" ht="40.5" customHeight="1">
      <c r="A23" s="161" t="s">
        <v>121</v>
      </c>
      <c r="B23" s="161"/>
      <c r="C23" s="161"/>
      <c r="D23" s="162" t="s">
        <v>122</v>
      </c>
      <c r="E23" s="163">
        <f>E13+E15+E16+E18+E19+E20+E21+E22</f>
        <v>6840440</v>
      </c>
      <c r="F23" s="163">
        <f>F13+F15+F16+F18+F19+F20+F21+F22</f>
        <v>6840440</v>
      </c>
      <c r="G23" s="163">
        <f>G13+G15+G16+G19+G20</f>
        <v>587032</v>
      </c>
      <c r="H23" s="163">
        <f>H13+H14+H15+H16+H18+H19+H20+H21+H22</f>
        <v>3394500</v>
      </c>
      <c r="I23" s="164" t="s">
        <v>123</v>
      </c>
      <c r="J23" s="165"/>
      <c r="K23" s="166"/>
    </row>
    <row r="24" spans="1:11" ht="39" customHeight="1">
      <c r="A24" s="152">
        <v>9</v>
      </c>
      <c r="B24" s="152">
        <v>400</v>
      </c>
      <c r="C24" s="152">
        <v>40002</v>
      </c>
      <c r="D24" s="153" t="s">
        <v>124</v>
      </c>
      <c r="E24" s="154">
        <v>40000</v>
      </c>
      <c r="F24" s="154">
        <v>40000</v>
      </c>
      <c r="G24" s="154"/>
      <c r="H24" s="154">
        <v>40000</v>
      </c>
      <c r="I24" s="160" t="s">
        <v>111</v>
      </c>
      <c r="J24" s="156"/>
      <c r="K24" s="156"/>
    </row>
    <row r="25" spans="1:11" ht="36" customHeight="1">
      <c r="A25" s="167">
        <v>10</v>
      </c>
      <c r="B25" s="152">
        <v>400</v>
      </c>
      <c r="C25" s="152">
        <v>40002</v>
      </c>
      <c r="D25" s="153" t="s">
        <v>125</v>
      </c>
      <c r="E25" s="154">
        <v>40000</v>
      </c>
      <c r="F25" s="154">
        <v>40000</v>
      </c>
      <c r="G25" s="154"/>
      <c r="H25" s="154">
        <v>40000</v>
      </c>
      <c r="I25" s="160" t="s">
        <v>111</v>
      </c>
      <c r="J25" s="156"/>
      <c r="K25" s="156"/>
    </row>
    <row r="26" spans="1:11" ht="34.5" customHeight="1">
      <c r="A26" s="167">
        <v>11</v>
      </c>
      <c r="B26" s="152">
        <v>400</v>
      </c>
      <c r="C26" s="152">
        <v>40002</v>
      </c>
      <c r="D26" s="153" t="s">
        <v>126</v>
      </c>
      <c r="E26" s="154">
        <v>20000</v>
      </c>
      <c r="F26" s="154">
        <v>20000</v>
      </c>
      <c r="G26" s="154">
        <v>3710.6</v>
      </c>
      <c r="H26" s="154">
        <v>16289.4</v>
      </c>
      <c r="I26" s="158" t="s">
        <v>111</v>
      </c>
      <c r="J26" s="156"/>
      <c r="K26" s="156"/>
    </row>
    <row r="27" spans="1:11" ht="36.75" customHeight="1">
      <c r="A27" s="167">
        <v>12</v>
      </c>
      <c r="B27" s="152">
        <v>400</v>
      </c>
      <c r="C27" s="152">
        <v>40002</v>
      </c>
      <c r="D27" s="153" t="s">
        <v>127</v>
      </c>
      <c r="E27" s="154">
        <v>15000</v>
      </c>
      <c r="F27" s="154">
        <v>15000</v>
      </c>
      <c r="G27" s="154">
        <v>15000</v>
      </c>
      <c r="H27" s="154"/>
      <c r="I27" s="158" t="s">
        <v>111</v>
      </c>
      <c r="J27" s="156"/>
      <c r="K27" s="156"/>
    </row>
    <row r="28" spans="1:11" ht="38.25" customHeight="1">
      <c r="A28" s="168" t="s">
        <v>128</v>
      </c>
      <c r="B28" s="168"/>
      <c r="C28" s="168"/>
      <c r="D28" s="169" t="s">
        <v>122</v>
      </c>
      <c r="E28" s="170">
        <f>E24+E25+E26+E27</f>
        <v>115000</v>
      </c>
      <c r="F28" s="170">
        <f>F24+F25+F26+F27</f>
        <v>115000</v>
      </c>
      <c r="G28" s="170">
        <f>G24+G25+G26+G27</f>
        <v>18710.6</v>
      </c>
      <c r="H28" s="170">
        <f>H24+H25+H26+H27</f>
        <v>96289.4</v>
      </c>
      <c r="I28" s="171" t="s">
        <v>111</v>
      </c>
      <c r="J28" s="166"/>
      <c r="K28" s="166"/>
    </row>
    <row r="29" spans="1:11" ht="38.25" customHeight="1">
      <c r="A29" s="152">
        <v>13</v>
      </c>
      <c r="B29" s="152">
        <v>600</v>
      </c>
      <c r="C29" s="152">
        <v>60016</v>
      </c>
      <c r="D29" s="153" t="s">
        <v>129</v>
      </c>
      <c r="E29" s="154">
        <v>855671</v>
      </c>
      <c r="F29" s="154">
        <f>E29</f>
        <v>855671</v>
      </c>
      <c r="G29" s="154">
        <v>0</v>
      </c>
      <c r="H29" s="154">
        <v>855671</v>
      </c>
      <c r="I29" s="158" t="s">
        <v>111</v>
      </c>
      <c r="J29" s="166"/>
      <c r="K29" s="166"/>
    </row>
    <row r="30" spans="1:11" ht="42.75" customHeight="1">
      <c r="A30" s="152">
        <v>14</v>
      </c>
      <c r="B30" s="152">
        <v>600</v>
      </c>
      <c r="C30" s="152">
        <v>60016</v>
      </c>
      <c r="D30" s="153" t="s">
        <v>130</v>
      </c>
      <c r="E30" s="154">
        <v>947140</v>
      </c>
      <c r="F30" s="154">
        <f>E30</f>
        <v>947140</v>
      </c>
      <c r="G30" s="154">
        <v>0</v>
      </c>
      <c r="H30" s="154">
        <v>59570</v>
      </c>
      <c r="I30" s="158" t="s">
        <v>131</v>
      </c>
      <c r="J30" s="156"/>
      <c r="K30" s="156"/>
    </row>
    <row r="31" spans="1:11" ht="42.75" customHeight="1">
      <c r="A31" s="152">
        <v>15</v>
      </c>
      <c r="B31" s="152">
        <v>600</v>
      </c>
      <c r="C31" s="152">
        <v>60016</v>
      </c>
      <c r="D31" s="153" t="s">
        <v>132</v>
      </c>
      <c r="E31" s="154">
        <v>618750</v>
      </c>
      <c r="F31" s="154">
        <v>618750</v>
      </c>
      <c r="G31" s="154">
        <v>0</v>
      </c>
      <c r="H31" s="154">
        <v>318750</v>
      </c>
      <c r="I31" s="158" t="s">
        <v>133</v>
      </c>
      <c r="J31" s="156"/>
      <c r="K31" s="156"/>
    </row>
    <row r="32" spans="1:11" ht="42.75" customHeight="1">
      <c r="A32" s="152">
        <v>16</v>
      </c>
      <c r="B32" s="152">
        <v>600</v>
      </c>
      <c r="C32" s="152">
        <v>60016</v>
      </c>
      <c r="D32" s="153" t="s">
        <v>134</v>
      </c>
      <c r="E32" s="154">
        <v>215000</v>
      </c>
      <c r="F32" s="154">
        <v>215000</v>
      </c>
      <c r="G32" s="154"/>
      <c r="H32" s="154">
        <v>148000</v>
      </c>
      <c r="I32" s="158" t="s">
        <v>135</v>
      </c>
      <c r="J32" s="156"/>
      <c r="K32" s="156"/>
    </row>
    <row r="33" spans="1:11" ht="44.25" customHeight="1">
      <c r="A33" s="152">
        <v>17</v>
      </c>
      <c r="B33" s="152">
        <v>600</v>
      </c>
      <c r="C33" s="152">
        <v>60016</v>
      </c>
      <c r="D33" s="153" t="s">
        <v>136</v>
      </c>
      <c r="E33" s="154">
        <v>70000</v>
      </c>
      <c r="F33" s="154">
        <v>70000</v>
      </c>
      <c r="G33" s="154"/>
      <c r="H33" s="154">
        <v>70000</v>
      </c>
      <c r="I33" s="158" t="s">
        <v>137</v>
      </c>
      <c r="J33" s="156"/>
      <c r="K33" s="156"/>
    </row>
    <row r="34" spans="1:11" ht="46.5" customHeight="1">
      <c r="A34" s="152">
        <v>18</v>
      </c>
      <c r="B34" s="152">
        <v>600</v>
      </c>
      <c r="C34" s="152">
        <v>60016</v>
      </c>
      <c r="D34" s="153" t="s">
        <v>138</v>
      </c>
      <c r="E34" s="154">
        <v>489420</v>
      </c>
      <c r="F34" s="154">
        <v>489420</v>
      </c>
      <c r="G34" s="154">
        <v>0</v>
      </c>
      <c r="H34" s="154">
        <v>244710</v>
      </c>
      <c r="I34" s="158" t="s">
        <v>139</v>
      </c>
      <c r="J34" s="156"/>
      <c r="K34" s="156"/>
    </row>
    <row r="35" spans="1:11" ht="63.75" customHeight="1">
      <c r="A35" s="152">
        <v>19</v>
      </c>
      <c r="B35" s="152">
        <v>600</v>
      </c>
      <c r="C35" s="152">
        <v>60016</v>
      </c>
      <c r="D35" s="172" t="s">
        <v>140</v>
      </c>
      <c r="E35" s="154">
        <v>230000</v>
      </c>
      <c r="F35" s="154">
        <v>230000</v>
      </c>
      <c r="G35" s="154">
        <v>0</v>
      </c>
      <c r="H35" s="154">
        <v>230000</v>
      </c>
      <c r="I35" s="158" t="s">
        <v>137</v>
      </c>
      <c r="J35" s="156"/>
      <c r="K35" s="156"/>
    </row>
    <row r="36" spans="1:11" ht="50.25" customHeight="1">
      <c r="A36" s="152">
        <v>20</v>
      </c>
      <c r="B36" s="152">
        <v>600</v>
      </c>
      <c r="C36" s="152">
        <v>60016</v>
      </c>
      <c r="D36" s="153" t="s">
        <v>141</v>
      </c>
      <c r="E36" s="154">
        <v>4000</v>
      </c>
      <c r="F36" s="154">
        <v>4000</v>
      </c>
      <c r="G36" s="154">
        <v>4000</v>
      </c>
      <c r="H36" s="154">
        <v>0</v>
      </c>
      <c r="I36" s="158" t="s">
        <v>137</v>
      </c>
      <c r="J36" s="156"/>
      <c r="K36" s="156"/>
    </row>
    <row r="37" spans="1:11" ht="35.25" customHeight="1">
      <c r="A37" s="152">
        <v>21</v>
      </c>
      <c r="B37" s="152">
        <v>600</v>
      </c>
      <c r="C37" s="152">
        <v>60016</v>
      </c>
      <c r="D37" s="153" t="s">
        <v>142</v>
      </c>
      <c r="E37" s="154">
        <v>4000</v>
      </c>
      <c r="F37" s="154">
        <v>4000</v>
      </c>
      <c r="G37" s="154">
        <v>4000</v>
      </c>
      <c r="H37" s="154">
        <v>0</v>
      </c>
      <c r="I37" s="158" t="s">
        <v>137</v>
      </c>
      <c r="J37" s="156"/>
      <c r="K37" s="156"/>
    </row>
    <row r="38" spans="1:11" ht="51" customHeight="1">
      <c r="A38" s="152">
        <v>22</v>
      </c>
      <c r="B38" s="152">
        <v>600</v>
      </c>
      <c r="C38" s="152">
        <v>60016</v>
      </c>
      <c r="D38" s="153" t="s">
        <v>143</v>
      </c>
      <c r="E38" s="154">
        <v>8000</v>
      </c>
      <c r="F38" s="154">
        <v>8000</v>
      </c>
      <c r="G38" s="154">
        <v>8000</v>
      </c>
      <c r="H38" s="154">
        <v>0</v>
      </c>
      <c r="I38" s="158" t="s">
        <v>137</v>
      </c>
      <c r="J38" s="156"/>
      <c r="K38" s="156"/>
    </row>
    <row r="39" spans="1:11" ht="42" customHeight="1">
      <c r="A39" s="152">
        <v>23</v>
      </c>
      <c r="B39" s="152">
        <v>600</v>
      </c>
      <c r="C39" s="152">
        <v>60016</v>
      </c>
      <c r="D39" s="173" t="s">
        <v>144</v>
      </c>
      <c r="E39" s="154">
        <v>11598.91</v>
      </c>
      <c r="F39" s="154">
        <v>11598.91</v>
      </c>
      <c r="G39" s="154">
        <v>11598.91</v>
      </c>
      <c r="H39" s="154"/>
      <c r="I39" s="158"/>
      <c r="J39" s="156"/>
      <c r="K39" s="156"/>
    </row>
    <row r="40" spans="1:11" ht="42" customHeight="1">
      <c r="A40" s="152">
        <v>24</v>
      </c>
      <c r="B40" s="152">
        <v>600</v>
      </c>
      <c r="C40" s="152">
        <v>60016</v>
      </c>
      <c r="D40" s="173" t="s">
        <v>145</v>
      </c>
      <c r="E40" s="154">
        <v>300000</v>
      </c>
      <c r="F40" s="154">
        <v>300000</v>
      </c>
      <c r="G40" s="154">
        <v>0</v>
      </c>
      <c r="H40" s="154">
        <v>300000</v>
      </c>
      <c r="I40" s="158"/>
      <c r="J40" s="156"/>
      <c r="K40" s="156"/>
    </row>
    <row r="41" spans="1:11" ht="39" customHeight="1">
      <c r="A41" s="161" t="s">
        <v>146</v>
      </c>
      <c r="B41" s="161"/>
      <c r="C41" s="161"/>
      <c r="D41" s="169" t="s">
        <v>122</v>
      </c>
      <c r="E41" s="170">
        <f>SUM(E29:E40)</f>
        <v>3753579.91</v>
      </c>
      <c r="F41" s="170">
        <f>SUM(F29:F40)</f>
        <v>3753579.91</v>
      </c>
      <c r="G41" s="170">
        <f>SUM(G29:G39)</f>
        <v>27598.91</v>
      </c>
      <c r="H41" s="170">
        <f>SUM(H29:H40)</f>
        <v>2226701</v>
      </c>
      <c r="I41" s="174" t="s">
        <v>147</v>
      </c>
      <c r="J41" s="175"/>
      <c r="K41" s="175"/>
    </row>
    <row r="42" spans="1:11" ht="45.75" customHeight="1">
      <c r="A42" s="152">
        <v>25</v>
      </c>
      <c r="B42" s="152">
        <v>700</v>
      </c>
      <c r="C42" s="152">
        <v>70005</v>
      </c>
      <c r="D42" s="153" t="s">
        <v>148</v>
      </c>
      <c r="E42" s="154">
        <v>519709.4</v>
      </c>
      <c r="F42" s="154">
        <v>519709.4</v>
      </c>
      <c r="G42" s="154">
        <v>0</v>
      </c>
      <c r="H42" s="154">
        <v>267400</v>
      </c>
      <c r="I42" s="158" t="s">
        <v>149</v>
      </c>
      <c r="J42" s="156"/>
      <c r="K42" s="156"/>
    </row>
    <row r="43" spans="1:11" ht="45.75" customHeight="1">
      <c r="A43" s="152">
        <v>26</v>
      </c>
      <c r="B43" s="152">
        <v>700</v>
      </c>
      <c r="C43" s="152">
        <v>70005</v>
      </c>
      <c r="D43" s="176" t="s">
        <v>150</v>
      </c>
      <c r="E43" s="154">
        <v>165014.91</v>
      </c>
      <c r="F43" s="154">
        <v>165014.91</v>
      </c>
      <c r="G43" s="154">
        <v>0</v>
      </c>
      <c r="H43" s="154">
        <v>165014.91</v>
      </c>
      <c r="I43" s="158" t="s">
        <v>151</v>
      </c>
      <c r="J43" s="156"/>
      <c r="K43" s="156"/>
    </row>
    <row r="44" spans="1:11" ht="45.75" customHeight="1">
      <c r="A44" s="152">
        <v>27</v>
      </c>
      <c r="B44" s="152">
        <v>700</v>
      </c>
      <c r="C44" s="152">
        <v>70005</v>
      </c>
      <c r="D44" s="153" t="s">
        <v>152</v>
      </c>
      <c r="E44" s="154">
        <v>465000</v>
      </c>
      <c r="F44" s="154">
        <v>465000</v>
      </c>
      <c r="G44" s="154">
        <v>165000</v>
      </c>
      <c r="H44" s="154">
        <v>180000</v>
      </c>
      <c r="I44" s="158" t="s">
        <v>153</v>
      </c>
      <c r="J44" s="156"/>
      <c r="K44" s="156"/>
    </row>
    <row r="45" spans="1:11" ht="48.75" customHeight="1">
      <c r="A45" s="152">
        <v>28</v>
      </c>
      <c r="B45" s="152">
        <v>700</v>
      </c>
      <c r="C45" s="152">
        <v>70005</v>
      </c>
      <c r="D45" s="153" t="s">
        <v>154</v>
      </c>
      <c r="E45" s="154">
        <v>40000</v>
      </c>
      <c r="F45" s="154">
        <v>40000</v>
      </c>
      <c r="G45" s="154">
        <v>0</v>
      </c>
      <c r="H45" s="154">
        <v>40000</v>
      </c>
      <c r="I45" s="158" t="s">
        <v>151</v>
      </c>
      <c r="J45" s="156"/>
      <c r="K45" s="156"/>
    </row>
    <row r="46" spans="1:11" ht="45.75" customHeight="1">
      <c r="A46" s="152">
        <v>29</v>
      </c>
      <c r="B46" s="152">
        <v>700</v>
      </c>
      <c r="C46" s="152">
        <v>70005</v>
      </c>
      <c r="D46" s="153" t="s">
        <v>155</v>
      </c>
      <c r="E46" s="154">
        <v>3500000</v>
      </c>
      <c r="F46" s="154">
        <v>3500000</v>
      </c>
      <c r="G46" s="177"/>
      <c r="H46" s="154"/>
      <c r="I46" s="158" t="s">
        <v>156</v>
      </c>
      <c r="J46" s="156"/>
      <c r="K46" s="156"/>
    </row>
    <row r="47" spans="1:11" ht="49.5" customHeight="1">
      <c r="A47" s="152">
        <v>30</v>
      </c>
      <c r="B47" s="152">
        <v>700</v>
      </c>
      <c r="C47" s="152">
        <v>70005</v>
      </c>
      <c r="D47" s="153" t="s">
        <v>157</v>
      </c>
      <c r="E47" s="154">
        <v>4000</v>
      </c>
      <c r="F47" s="154">
        <v>4000</v>
      </c>
      <c r="G47" s="154">
        <v>4000</v>
      </c>
      <c r="H47" s="154"/>
      <c r="I47" s="160" t="s">
        <v>137</v>
      </c>
      <c r="J47" s="156"/>
      <c r="K47" s="156"/>
    </row>
    <row r="48" spans="1:11" ht="49.5" customHeight="1">
      <c r="A48" s="152">
        <v>31</v>
      </c>
      <c r="B48" s="152">
        <v>700</v>
      </c>
      <c r="C48" s="152">
        <v>70005</v>
      </c>
      <c r="D48" s="153" t="s">
        <v>158</v>
      </c>
      <c r="E48" s="154">
        <v>9832.47</v>
      </c>
      <c r="F48" s="154">
        <v>9832.47</v>
      </c>
      <c r="G48" s="154">
        <v>9832.47</v>
      </c>
      <c r="H48" s="154"/>
      <c r="I48" s="160" t="s">
        <v>137</v>
      </c>
      <c r="J48" s="156"/>
      <c r="K48" s="156"/>
    </row>
    <row r="49" spans="1:11" ht="45" customHeight="1">
      <c r="A49" s="152">
        <v>32</v>
      </c>
      <c r="B49" s="152">
        <v>700</v>
      </c>
      <c r="C49" s="152">
        <v>70005</v>
      </c>
      <c r="D49" s="153" t="s">
        <v>159</v>
      </c>
      <c r="E49" s="154">
        <v>8938.61</v>
      </c>
      <c r="F49" s="154">
        <v>8938.61</v>
      </c>
      <c r="G49" s="154">
        <v>8938.61</v>
      </c>
      <c r="H49" s="154"/>
      <c r="I49" s="158" t="s">
        <v>137</v>
      </c>
      <c r="J49" s="156"/>
      <c r="K49" s="156"/>
    </row>
    <row r="50" spans="1:11" ht="39.75" customHeight="1">
      <c r="A50" s="152">
        <v>33</v>
      </c>
      <c r="B50" s="152">
        <v>700</v>
      </c>
      <c r="C50" s="152">
        <v>70005</v>
      </c>
      <c r="D50" s="153" t="s">
        <v>160</v>
      </c>
      <c r="E50" s="154">
        <v>7100</v>
      </c>
      <c r="F50" s="154">
        <v>7100</v>
      </c>
      <c r="G50" s="154">
        <v>7100</v>
      </c>
      <c r="H50" s="154"/>
      <c r="I50" s="158" t="s">
        <v>137</v>
      </c>
      <c r="J50" s="156"/>
      <c r="K50" s="156"/>
    </row>
    <row r="51" spans="1:11" ht="53.25" customHeight="1">
      <c r="A51" s="152">
        <v>34</v>
      </c>
      <c r="B51" s="152">
        <v>700</v>
      </c>
      <c r="C51" s="152">
        <v>70005</v>
      </c>
      <c r="D51" s="153" t="s">
        <v>161</v>
      </c>
      <c r="E51" s="154">
        <v>10194.27</v>
      </c>
      <c r="F51" s="154">
        <v>10194.27</v>
      </c>
      <c r="G51" s="154">
        <v>10194.27</v>
      </c>
      <c r="H51" s="154"/>
      <c r="I51" s="158" t="s">
        <v>137</v>
      </c>
      <c r="J51" s="156"/>
      <c r="K51" s="156"/>
    </row>
    <row r="52" spans="1:11" ht="53.25" customHeight="1">
      <c r="A52" s="152">
        <v>35</v>
      </c>
      <c r="B52" s="152">
        <v>700</v>
      </c>
      <c r="C52" s="152">
        <v>70005</v>
      </c>
      <c r="D52" s="153" t="s">
        <v>162</v>
      </c>
      <c r="E52" s="154">
        <v>6852.93</v>
      </c>
      <c r="F52" s="154">
        <v>6852.93</v>
      </c>
      <c r="G52" s="154">
        <v>6852.93</v>
      </c>
      <c r="H52" s="154"/>
      <c r="I52" s="158" t="s">
        <v>151</v>
      </c>
      <c r="J52" s="156"/>
      <c r="K52" s="156"/>
    </row>
    <row r="53" spans="1:11" ht="42" customHeight="1">
      <c r="A53" s="152">
        <v>36</v>
      </c>
      <c r="B53" s="152">
        <v>700</v>
      </c>
      <c r="C53" s="152">
        <v>70005</v>
      </c>
      <c r="D53" s="153" t="s">
        <v>163</v>
      </c>
      <c r="E53" s="154">
        <v>50000</v>
      </c>
      <c r="F53" s="154">
        <v>50000</v>
      </c>
      <c r="G53" s="154">
        <v>50000</v>
      </c>
      <c r="H53" s="154">
        <v>0</v>
      </c>
      <c r="I53" s="158" t="s">
        <v>151</v>
      </c>
      <c r="J53" s="156"/>
      <c r="K53" s="156"/>
    </row>
    <row r="54" spans="1:11" ht="41.25" customHeight="1">
      <c r="A54" s="161" t="s">
        <v>164</v>
      </c>
      <c r="B54" s="161"/>
      <c r="C54" s="161"/>
      <c r="D54" s="162" t="s">
        <v>122</v>
      </c>
      <c r="E54" s="170">
        <f>SUM(E42:E53)</f>
        <v>4786642.59</v>
      </c>
      <c r="F54" s="170">
        <f>SUM(F42:F53)</f>
        <v>4786642.59</v>
      </c>
      <c r="G54" s="170">
        <f>SUM(G42:G53)</f>
        <v>261918.28</v>
      </c>
      <c r="H54" s="170">
        <f>H42+H43+H44+H45+H46+H47+H48+H49+H50+H51+H52+H53</f>
        <v>652414.91</v>
      </c>
      <c r="I54" s="174" t="s">
        <v>165</v>
      </c>
      <c r="J54" s="175"/>
      <c r="K54" s="175"/>
    </row>
    <row r="55" spans="1:11" ht="42.75" customHeight="1">
      <c r="A55" s="178">
        <v>37</v>
      </c>
      <c r="B55" s="178">
        <v>754</v>
      </c>
      <c r="C55" s="178">
        <v>75412</v>
      </c>
      <c r="D55" s="179" t="s">
        <v>166</v>
      </c>
      <c r="E55" s="180">
        <v>60000</v>
      </c>
      <c r="F55" s="180">
        <v>60000</v>
      </c>
      <c r="G55" s="180">
        <v>10000</v>
      </c>
      <c r="H55" s="180">
        <v>50000</v>
      </c>
      <c r="I55" s="181" t="s">
        <v>151</v>
      </c>
      <c r="J55" s="182"/>
      <c r="K55" s="183"/>
    </row>
    <row r="56" spans="1:11" ht="42.75" customHeight="1">
      <c r="A56" s="161" t="s">
        <v>167</v>
      </c>
      <c r="B56" s="161"/>
      <c r="C56" s="161"/>
      <c r="D56" s="162" t="s">
        <v>122</v>
      </c>
      <c r="E56" s="170">
        <f>E55</f>
        <v>60000</v>
      </c>
      <c r="F56" s="170">
        <f>F55</f>
        <v>60000</v>
      </c>
      <c r="G56" s="170">
        <v>10000</v>
      </c>
      <c r="H56" s="170">
        <v>50000</v>
      </c>
      <c r="I56" s="174" t="s">
        <v>151</v>
      </c>
      <c r="J56" s="184"/>
      <c r="K56" s="175"/>
    </row>
    <row r="57" spans="1:11" ht="48.75" customHeight="1">
      <c r="A57" s="152">
        <v>38</v>
      </c>
      <c r="B57" s="152">
        <v>801</v>
      </c>
      <c r="C57" s="152">
        <v>80101</v>
      </c>
      <c r="D57" s="153" t="s">
        <v>168</v>
      </c>
      <c r="E57" s="154">
        <v>230000</v>
      </c>
      <c r="F57" s="154">
        <v>230000</v>
      </c>
      <c r="G57" s="154">
        <v>0</v>
      </c>
      <c r="H57" s="154">
        <v>69500</v>
      </c>
      <c r="I57" s="158" t="s">
        <v>169</v>
      </c>
      <c r="J57" s="156"/>
      <c r="K57" s="156"/>
    </row>
    <row r="58" spans="1:11" ht="60.75" customHeight="1">
      <c r="A58" s="152">
        <v>39</v>
      </c>
      <c r="B58" s="152">
        <v>801</v>
      </c>
      <c r="C58" s="152">
        <v>80101</v>
      </c>
      <c r="D58" s="153" t="s">
        <v>170</v>
      </c>
      <c r="E58" s="154">
        <v>227700</v>
      </c>
      <c r="F58" s="154">
        <v>227700</v>
      </c>
      <c r="G58" s="154">
        <v>0</v>
      </c>
      <c r="H58" s="154">
        <v>163850</v>
      </c>
      <c r="I58" s="158" t="s">
        <v>171</v>
      </c>
      <c r="J58" s="156"/>
      <c r="K58" s="156"/>
    </row>
    <row r="59" spans="1:11" ht="48.75" customHeight="1">
      <c r="A59" s="152">
        <v>40</v>
      </c>
      <c r="B59" s="152">
        <v>801</v>
      </c>
      <c r="C59" s="152">
        <v>80101</v>
      </c>
      <c r="D59" s="153" t="s">
        <v>172</v>
      </c>
      <c r="E59" s="154">
        <v>221000</v>
      </c>
      <c r="F59" s="154">
        <v>221000</v>
      </c>
      <c r="G59" s="154">
        <v>0</v>
      </c>
      <c r="H59" s="154">
        <v>55250</v>
      </c>
      <c r="I59" s="158" t="s">
        <v>173</v>
      </c>
      <c r="J59" s="156"/>
      <c r="K59" s="156"/>
    </row>
    <row r="60" spans="1:11" ht="48.75" customHeight="1">
      <c r="A60" s="152"/>
      <c r="B60" s="152"/>
      <c r="C60" s="152"/>
      <c r="D60" s="157" t="s">
        <v>107</v>
      </c>
      <c r="E60" s="154">
        <v>370000</v>
      </c>
      <c r="F60" s="154">
        <v>370000</v>
      </c>
      <c r="G60" s="154">
        <v>0</v>
      </c>
      <c r="H60" s="154">
        <v>204250</v>
      </c>
      <c r="I60" s="158" t="s">
        <v>173</v>
      </c>
      <c r="J60" s="156"/>
      <c r="K60" s="156"/>
    </row>
    <row r="61" spans="1:11" ht="45.75" customHeight="1">
      <c r="A61" s="152">
        <v>41</v>
      </c>
      <c r="B61" s="152">
        <v>801</v>
      </c>
      <c r="C61" s="152">
        <v>80101</v>
      </c>
      <c r="D61" s="153" t="s">
        <v>174</v>
      </c>
      <c r="E61" s="185">
        <v>95000</v>
      </c>
      <c r="F61" s="185">
        <v>95000</v>
      </c>
      <c r="G61" s="185">
        <v>0</v>
      </c>
      <c r="H61" s="185">
        <v>23750</v>
      </c>
      <c r="I61" s="186" t="s">
        <v>175</v>
      </c>
      <c r="J61" s="156"/>
      <c r="K61" s="156"/>
    </row>
    <row r="62" spans="1:11" ht="45.75" customHeight="1">
      <c r="A62" s="152">
        <v>42</v>
      </c>
      <c r="B62" s="152">
        <v>801</v>
      </c>
      <c r="C62" s="152">
        <v>80101</v>
      </c>
      <c r="D62" s="153" t="s">
        <v>176</v>
      </c>
      <c r="E62" s="185">
        <v>140000</v>
      </c>
      <c r="F62" s="185">
        <v>140000</v>
      </c>
      <c r="G62" s="185"/>
      <c r="H62" s="185">
        <v>21000</v>
      </c>
      <c r="I62" s="186" t="s">
        <v>177</v>
      </c>
      <c r="J62" s="156"/>
      <c r="K62" s="156"/>
    </row>
    <row r="63" spans="1:11" ht="45.75" customHeight="1">
      <c r="A63" s="152"/>
      <c r="B63" s="152"/>
      <c r="C63" s="152"/>
      <c r="D63" s="157" t="s">
        <v>107</v>
      </c>
      <c r="E63" s="185">
        <v>151000</v>
      </c>
      <c r="F63" s="185">
        <v>151000</v>
      </c>
      <c r="G63" s="185">
        <v>0</v>
      </c>
      <c r="H63" s="185">
        <v>22650</v>
      </c>
      <c r="I63" s="186" t="s">
        <v>178</v>
      </c>
      <c r="J63" s="156"/>
      <c r="K63" s="156"/>
    </row>
    <row r="64" spans="1:11" ht="45.75" customHeight="1">
      <c r="A64" s="152">
        <v>43</v>
      </c>
      <c r="B64" s="152">
        <v>801</v>
      </c>
      <c r="C64" s="152">
        <v>80101</v>
      </c>
      <c r="D64" s="153" t="s">
        <v>179</v>
      </c>
      <c r="E64" s="154">
        <v>60000</v>
      </c>
      <c r="F64" s="154">
        <v>60000</v>
      </c>
      <c r="G64" s="154">
        <v>0</v>
      </c>
      <c r="H64" s="154">
        <v>60000</v>
      </c>
      <c r="I64" s="158" t="s">
        <v>137</v>
      </c>
      <c r="J64" s="156"/>
      <c r="K64" s="156"/>
    </row>
    <row r="65" spans="1:11" ht="36" customHeight="1">
      <c r="A65" s="152">
        <v>44</v>
      </c>
      <c r="B65" s="152">
        <v>801</v>
      </c>
      <c r="C65" s="152">
        <v>80101</v>
      </c>
      <c r="D65" s="153" t="s">
        <v>180</v>
      </c>
      <c r="E65" s="154">
        <v>14833.83</v>
      </c>
      <c r="F65" s="154">
        <v>14833.83</v>
      </c>
      <c r="G65" s="154">
        <v>14833.83</v>
      </c>
      <c r="H65" s="154"/>
      <c r="I65" s="158" t="s">
        <v>137</v>
      </c>
      <c r="J65" s="156"/>
      <c r="K65" s="156"/>
    </row>
    <row r="66" spans="1:11" ht="35.25" customHeight="1">
      <c r="A66" s="152">
        <v>45</v>
      </c>
      <c r="B66" s="152">
        <v>801</v>
      </c>
      <c r="C66" s="152">
        <v>80101</v>
      </c>
      <c r="D66" s="153" t="s">
        <v>181</v>
      </c>
      <c r="E66" s="154">
        <v>6130.42</v>
      </c>
      <c r="F66" s="154">
        <v>6130.42</v>
      </c>
      <c r="G66" s="154">
        <v>6130.42</v>
      </c>
      <c r="H66" s="154">
        <v>0</v>
      </c>
      <c r="I66" s="158" t="s">
        <v>137</v>
      </c>
      <c r="J66" s="156"/>
      <c r="K66" s="156"/>
    </row>
    <row r="67" spans="1:11" ht="39.75" customHeight="1">
      <c r="A67" s="161" t="s">
        <v>182</v>
      </c>
      <c r="B67" s="161"/>
      <c r="C67" s="161"/>
      <c r="D67" s="169" t="s">
        <v>122</v>
      </c>
      <c r="E67" s="170">
        <f>E57+E58+E60+E61+E63+E64+E65+E66</f>
        <v>1154664.25</v>
      </c>
      <c r="F67" s="170">
        <f>F57+F58+F60+F61+F63+F64+F65+F66</f>
        <v>1154664.25</v>
      </c>
      <c r="G67" s="170">
        <f>G57+G58+G59+G61+G64+G65+G66</f>
        <v>20964.25</v>
      </c>
      <c r="H67" s="170">
        <f>H57+H58+H60+H61+H63+H64+H66</f>
        <v>544000</v>
      </c>
      <c r="I67" s="174" t="s">
        <v>183</v>
      </c>
      <c r="J67" s="175"/>
      <c r="K67" s="175"/>
    </row>
    <row r="68" spans="1:11" ht="47.25" customHeight="1">
      <c r="A68" s="152">
        <v>46</v>
      </c>
      <c r="B68" s="152">
        <v>900</v>
      </c>
      <c r="C68" s="152">
        <v>90015</v>
      </c>
      <c r="D68" s="153" t="s">
        <v>184</v>
      </c>
      <c r="E68" s="154">
        <v>150000</v>
      </c>
      <c r="F68" s="154">
        <v>150000</v>
      </c>
      <c r="G68" s="154"/>
      <c r="H68" s="154">
        <v>150000</v>
      </c>
      <c r="I68" s="158" t="s">
        <v>137</v>
      </c>
      <c r="J68" s="156"/>
      <c r="K68" s="156"/>
    </row>
    <row r="69" spans="1:11" ht="45.75" customHeight="1">
      <c r="A69" s="152">
        <v>47</v>
      </c>
      <c r="B69" s="152">
        <v>900</v>
      </c>
      <c r="C69" s="152">
        <v>90015</v>
      </c>
      <c r="D69" s="153" t="s">
        <v>185</v>
      </c>
      <c r="E69" s="154">
        <v>6725.24</v>
      </c>
      <c r="F69" s="154">
        <v>6725.24</v>
      </c>
      <c r="G69" s="154">
        <v>6725.24</v>
      </c>
      <c r="H69" s="154"/>
      <c r="I69" s="158" t="s">
        <v>137</v>
      </c>
      <c r="J69" s="156"/>
      <c r="K69" s="156"/>
    </row>
    <row r="70" spans="1:11" ht="45.75" customHeight="1">
      <c r="A70" s="152">
        <v>48</v>
      </c>
      <c r="B70" s="152">
        <v>900</v>
      </c>
      <c r="C70" s="152">
        <v>90015</v>
      </c>
      <c r="D70" s="153" t="s">
        <v>186</v>
      </c>
      <c r="E70" s="154">
        <v>4000</v>
      </c>
      <c r="F70" s="154">
        <v>4000</v>
      </c>
      <c r="G70" s="154">
        <v>4000</v>
      </c>
      <c r="H70" s="154"/>
      <c r="I70" s="158" t="s">
        <v>137</v>
      </c>
      <c r="J70" s="156"/>
      <c r="K70" s="156"/>
    </row>
    <row r="71" spans="1:11" ht="39" customHeight="1">
      <c r="A71" s="152">
        <v>49</v>
      </c>
      <c r="B71" s="152">
        <v>900</v>
      </c>
      <c r="C71" s="152">
        <v>90015</v>
      </c>
      <c r="D71" s="153" t="s">
        <v>187</v>
      </c>
      <c r="E71" s="154">
        <v>10800</v>
      </c>
      <c r="F71" s="154">
        <v>10800</v>
      </c>
      <c r="G71" s="154">
        <v>10800</v>
      </c>
      <c r="H71" s="154"/>
      <c r="I71" s="158" t="s">
        <v>137</v>
      </c>
      <c r="J71" s="156"/>
      <c r="K71" s="156"/>
    </row>
    <row r="72" spans="1:11" ht="33.75" customHeight="1">
      <c r="A72" s="152">
        <v>50</v>
      </c>
      <c r="B72" s="152">
        <v>900</v>
      </c>
      <c r="C72" s="152">
        <v>90015</v>
      </c>
      <c r="D72" s="153" t="s">
        <v>188</v>
      </c>
      <c r="E72" s="154">
        <v>4000</v>
      </c>
      <c r="F72" s="154">
        <v>4000</v>
      </c>
      <c r="G72" s="154">
        <v>4000</v>
      </c>
      <c r="H72" s="154"/>
      <c r="I72" s="158" t="s">
        <v>137</v>
      </c>
      <c r="J72" s="156"/>
      <c r="K72" s="156"/>
    </row>
    <row r="73" spans="1:11" ht="35.25" customHeight="1">
      <c r="A73" s="152">
        <v>51</v>
      </c>
      <c r="B73" s="152">
        <v>900</v>
      </c>
      <c r="C73" s="152">
        <v>90015</v>
      </c>
      <c r="D73" s="153" t="s">
        <v>189</v>
      </c>
      <c r="E73" s="154">
        <v>4000</v>
      </c>
      <c r="F73" s="154">
        <v>4000</v>
      </c>
      <c r="G73" s="154">
        <v>4000</v>
      </c>
      <c r="H73" s="154">
        <v>0</v>
      </c>
      <c r="I73" s="158" t="s">
        <v>137</v>
      </c>
      <c r="J73" s="156"/>
      <c r="K73" s="156"/>
    </row>
    <row r="74" spans="1:11" ht="36" customHeight="1">
      <c r="A74" s="187" t="s">
        <v>190</v>
      </c>
      <c r="B74" s="187"/>
      <c r="C74" s="187"/>
      <c r="D74" s="188" t="s">
        <v>122</v>
      </c>
      <c r="E74" s="189">
        <f>E68+E69+E70+E71+E72+E73</f>
        <v>179525.24</v>
      </c>
      <c r="F74" s="189">
        <f>F68+F69+F70+F71+F72+F73</f>
        <v>179525.24</v>
      </c>
      <c r="G74" s="189">
        <f>G68+G69+G70+G71+G72+G73</f>
        <v>29525.239999999998</v>
      </c>
      <c r="H74" s="189">
        <f>SUM(H68:H73)</f>
        <v>150000</v>
      </c>
      <c r="I74" s="190" t="s">
        <v>151</v>
      </c>
      <c r="J74" s="166"/>
      <c r="K74" s="166"/>
    </row>
    <row r="75" spans="1:11" ht="46.5" customHeight="1">
      <c r="A75" s="152">
        <v>52</v>
      </c>
      <c r="B75" s="152">
        <v>921</v>
      </c>
      <c r="C75" s="152">
        <v>92109</v>
      </c>
      <c r="D75" s="153" t="s">
        <v>191</v>
      </c>
      <c r="E75" s="154">
        <v>211300</v>
      </c>
      <c r="F75" s="154">
        <v>211300</v>
      </c>
      <c r="G75" s="154">
        <v>0</v>
      </c>
      <c r="H75" s="154">
        <v>82026</v>
      </c>
      <c r="I75" s="158" t="s">
        <v>192</v>
      </c>
      <c r="J75" s="156"/>
      <c r="K75" s="156"/>
    </row>
    <row r="76" spans="1:11" ht="32.25" customHeight="1">
      <c r="A76" s="187" t="s">
        <v>193</v>
      </c>
      <c r="B76" s="187"/>
      <c r="C76" s="187"/>
      <c r="D76" s="188" t="s">
        <v>122</v>
      </c>
      <c r="E76" s="189">
        <f>E75</f>
        <v>211300</v>
      </c>
      <c r="F76" s="189">
        <f>F75</f>
        <v>211300</v>
      </c>
      <c r="G76" s="189">
        <f>G75</f>
        <v>0</v>
      </c>
      <c r="H76" s="189">
        <f>H75</f>
        <v>82026</v>
      </c>
      <c r="I76" s="190" t="s">
        <v>194</v>
      </c>
      <c r="J76" s="166"/>
      <c r="K76" s="166"/>
    </row>
    <row r="77" spans="1:11" ht="43.5" customHeight="1">
      <c r="A77" s="191" t="s">
        <v>5</v>
      </c>
      <c r="B77" s="191"/>
      <c r="C77" s="191"/>
      <c r="D77" s="192"/>
      <c r="E77" s="193">
        <f>E23+E28+E41+E54+E56+E67+E74+E76</f>
        <v>17101151.99</v>
      </c>
      <c r="F77" s="193">
        <f>F23+F28+F41+F54+F56+F67+F74+F76</f>
        <v>17101151.99</v>
      </c>
      <c r="G77" s="193">
        <f>G23+G28+G41+G54+G56+G67+G74+G76</f>
        <v>955749.28</v>
      </c>
      <c r="H77" s="194">
        <f>H23+H28+H41+H54+H56+H67+H74+H76</f>
        <v>7195931.3100000005</v>
      </c>
      <c r="I77" s="195" t="s">
        <v>195</v>
      </c>
      <c r="J77" s="194"/>
      <c r="K77" s="196"/>
    </row>
    <row r="78" spans="1:11" ht="12.75">
      <c r="A78" s="138" t="s">
        <v>196</v>
      </c>
      <c r="B78" s="138"/>
      <c r="C78" s="138"/>
      <c r="J78" s="138"/>
      <c r="K78" s="138"/>
    </row>
    <row r="79" spans="1:11" ht="12.75">
      <c r="A79" s="138" t="s">
        <v>197</v>
      </c>
      <c r="B79" s="138"/>
      <c r="C79" s="138"/>
      <c r="J79" s="138"/>
      <c r="K79" s="138"/>
    </row>
    <row r="80" spans="1:11" ht="12.75">
      <c r="A80" s="138" t="s">
        <v>198</v>
      </c>
      <c r="B80" s="138"/>
      <c r="C80" s="138"/>
      <c r="J80" s="138"/>
      <c r="K80" s="138"/>
    </row>
    <row r="81" spans="1:11" ht="12.75">
      <c r="A81" s="138" t="s">
        <v>199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</row>
    <row r="82" spans="1:11" ht="12.75">
      <c r="A82" s="138" t="s">
        <v>200</v>
      </c>
      <c r="B82" s="138" t="s">
        <v>201</v>
      </c>
      <c r="C82" s="138"/>
      <c r="D82" s="138"/>
      <c r="E82" s="138"/>
      <c r="F82" s="138"/>
      <c r="G82" s="138"/>
      <c r="H82" s="138"/>
      <c r="I82" s="138"/>
      <c r="J82" s="138"/>
      <c r="K82" s="138"/>
    </row>
    <row r="83" spans="1:11" ht="12.75">
      <c r="A83" s="197" t="s">
        <v>200</v>
      </c>
      <c r="B83" s="138" t="s">
        <v>202</v>
      </c>
      <c r="C83" s="138"/>
      <c r="D83" s="138"/>
      <c r="E83" s="138"/>
      <c r="F83" s="138"/>
      <c r="G83" s="138"/>
      <c r="H83" s="138"/>
      <c r="I83" s="138"/>
      <c r="J83" s="138"/>
      <c r="K83" s="138"/>
    </row>
    <row r="84" spans="1:11" ht="7.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</row>
    <row r="85" spans="1:11" ht="9.75" customHeight="1">
      <c r="A85" s="138" t="s">
        <v>203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</row>
    <row r="86" spans="1:11" ht="12.75">
      <c r="A86" s="198" t="s">
        <v>204</v>
      </c>
      <c r="B86" s="198"/>
      <c r="C86" s="198"/>
      <c r="D86" s="198"/>
      <c r="E86" s="138"/>
      <c r="F86" s="138"/>
      <c r="G86" s="138"/>
      <c r="H86" s="138"/>
      <c r="I86" s="138"/>
      <c r="J86" s="138"/>
      <c r="K86" s="138"/>
    </row>
    <row r="87" spans="1:4" ht="12.75">
      <c r="A87" s="199" t="s">
        <v>205</v>
      </c>
      <c r="B87" s="199"/>
      <c r="C87" s="199"/>
      <c r="D87" s="199"/>
    </row>
    <row r="88" spans="1:4" ht="7.5" customHeight="1">
      <c r="A88" s="199"/>
      <c r="B88" s="199"/>
      <c r="C88" s="199"/>
      <c r="D88" s="199"/>
    </row>
    <row r="89" ht="12.75">
      <c r="A89" s="137" t="s">
        <v>206</v>
      </c>
    </row>
    <row r="90" ht="12.75">
      <c r="A90" s="137" t="s">
        <v>207</v>
      </c>
    </row>
    <row r="91" ht="12.75">
      <c r="A91" s="137" t="s">
        <v>208</v>
      </c>
    </row>
    <row r="92" spans="1:4" ht="12.75">
      <c r="A92" s="200"/>
      <c r="B92" s="199" t="s">
        <v>209</v>
      </c>
      <c r="C92" s="199"/>
      <c r="D92" s="201"/>
    </row>
  </sheetData>
  <mergeCells count="34">
    <mergeCell ref="G2:I2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3:A14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A23:C23"/>
    <mergeCell ref="A28:C28"/>
    <mergeCell ref="A41:C41"/>
    <mergeCell ref="A54:C54"/>
    <mergeCell ref="A56:C56"/>
    <mergeCell ref="A67:C67"/>
    <mergeCell ref="A74:C74"/>
    <mergeCell ref="A76:C76"/>
    <mergeCell ref="A77:C7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2" sqref="D2"/>
    </sheetView>
  </sheetViews>
  <sheetFormatPr defaultColWidth="12.57421875" defaultRowHeight="12.75"/>
  <cols>
    <col min="1" max="1" width="8.7109375" style="0" customWidth="1"/>
    <col min="2" max="2" width="27.57421875" style="0" customWidth="1"/>
    <col min="3" max="3" width="11.57421875" style="0" customWidth="1"/>
    <col min="4" max="4" width="13.140625" style="0" customWidth="1"/>
    <col min="5" max="5" width="12.8515625" style="0" customWidth="1"/>
    <col min="6" max="6" width="12.7109375" style="0" customWidth="1"/>
    <col min="7" max="16384" width="11.57421875" style="0" customWidth="1"/>
  </cols>
  <sheetData>
    <row r="1" spans="1:6" ht="12.75">
      <c r="A1" s="202"/>
      <c r="B1" s="202"/>
      <c r="C1" s="203" t="s">
        <v>210</v>
      </c>
      <c r="D1" s="204"/>
      <c r="E1" s="202"/>
      <c r="F1" s="202"/>
    </row>
    <row r="2" spans="1:6" ht="12.75">
      <c r="A2" s="204"/>
      <c r="B2" s="204" t="s">
        <v>211</v>
      </c>
      <c r="C2" s="203" t="s">
        <v>1</v>
      </c>
      <c r="D2" s="202"/>
      <c r="E2" s="202"/>
      <c r="F2" s="202"/>
    </row>
    <row r="3" spans="1:6" ht="12.75">
      <c r="A3" s="204"/>
      <c r="B3" s="204"/>
      <c r="C3" s="204"/>
      <c r="D3" s="202"/>
      <c r="E3" s="202"/>
      <c r="F3" s="202"/>
    </row>
    <row r="4" spans="1:6" ht="12.75">
      <c r="A4" s="204"/>
      <c r="B4" s="204"/>
      <c r="C4" s="204"/>
      <c r="D4" s="204"/>
      <c r="E4" s="204"/>
      <c r="F4" s="202"/>
    </row>
    <row r="5" spans="1:7" ht="15" customHeight="1">
      <c r="A5" s="205" t="s">
        <v>212</v>
      </c>
      <c r="B5" s="205"/>
      <c r="C5" s="205"/>
      <c r="D5" s="205"/>
      <c r="E5" s="204"/>
      <c r="F5" s="202"/>
      <c r="G5" s="206"/>
    </row>
    <row r="6" spans="1:7" ht="12.75">
      <c r="A6" s="207"/>
      <c r="B6" s="204"/>
      <c r="C6" s="204"/>
      <c r="D6" s="204"/>
      <c r="E6" s="204"/>
      <c r="F6" s="202"/>
      <c r="G6" s="206"/>
    </row>
    <row r="7" spans="1:7" ht="12.75">
      <c r="A7" s="204"/>
      <c r="B7" s="204"/>
      <c r="C7" s="204"/>
      <c r="D7" s="208"/>
      <c r="E7" s="204"/>
      <c r="F7" s="202"/>
      <c r="G7" s="206"/>
    </row>
    <row r="8" spans="1:7" ht="12.75" customHeight="1">
      <c r="A8" s="209" t="s">
        <v>93</v>
      </c>
      <c r="B8" s="209" t="s">
        <v>213</v>
      </c>
      <c r="C8" s="210" t="s">
        <v>214</v>
      </c>
      <c r="D8" s="210" t="s">
        <v>215</v>
      </c>
      <c r="E8" s="211" t="s">
        <v>216</v>
      </c>
      <c r="F8" s="211" t="s">
        <v>14</v>
      </c>
      <c r="G8" s="206"/>
    </row>
    <row r="9" spans="1:7" ht="12.75">
      <c r="A9" s="209"/>
      <c r="B9" s="209"/>
      <c r="C9" s="209"/>
      <c r="D9" s="210"/>
      <c r="E9" s="211"/>
      <c r="F9" s="211"/>
      <c r="G9" s="206"/>
    </row>
    <row r="10" spans="1:7" ht="12.75">
      <c r="A10" s="209"/>
      <c r="B10" s="209"/>
      <c r="C10" s="209"/>
      <c r="D10" s="210"/>
      <c r="E10" s="211"/>
      <c r="F10" s="211"/>
      <c r="G10" s="206"/>
    </row>
    <row r="11" spans="1:7" ht="12.75">
      <c r="A11" s="212">
        <v>1</v>
      </c>
      <c r="B11" s="212">
        <v>2</v>
      </c>
      <c r="C11" s="212">
        <v>3</v>
      </c>
      <c r="D11" s="213">
        <v>4</v>
      </c>
      <c r="E11" s="214">
        <v>5</v>
      </c>
      <c r="F11" s="215">
        <v>6</v>
      </c>
      <c r="G11" s="206"/>
    </row>
    <row r="12" spans="1:7" ht="12.75">
      <c r="A12" s="216" t="s">
        <v>217</v>
      </c>
      <c r="B12" s="217" t="s">
        <v>218</v>
      </c>
      <c r="C12" s="216"/>
      <c r="D12" s="218">
        <v>30013989.46</v>
      </c>
      <c r="E12" s="219"/>
      <c r="F12" s="218">
        <v>26620850.46</v>
      </c>
      <c r="G12" s="206"/>
    </row>
    <row r="13" spans="1:7" ht="12.75">
      <c r="A13" s="216" t="s">
        <v>219</v>
      </c>
      <c r="B13" s="217" t="s">
        <v>220</v>
      </c>
      <c r="C13" s="216"/>
      <c r="D13" s="220">
        <v>38773989.46</v>
      </c>
      <c r="E13" s="221"/>
      <c r="F13" s="220">
        <v>34728931.77</v>
      </c>
      <c r="G13" s="206"/>
    </row>
    <row r="14" spans="1:7" ht="12.75">
      <c r="A14" s="216" t="s">
        <v>221</v>
      </c>
      <c r="B14" s="217" t="s">
        <v>222</v>
      </c>
      <c r="C14" s="222"/>
      <c r="D14" s="223">
        <v>-8760000</v>
      </c>
      <c r="E14" s="224"/>
      <c r="F14" s="223">
        <f>F12-F13</f>
        <v>-8108081.310000002</v>
      </c>
      <c r="G14" s="206"/>
    </row>
    <row r="15" spans="1:7" ht="19.5" customHeight="1">
      <c r="A15" s="225" t="s">
        <v>223</v>
      </c>
      <c r="B15" s="225"/>
      <c r="C15" s="222"/>
      <c r="D15" s="223">
        <f>D16+D18+D19+D20+D21+D22+D23+D24</f>
        <v>9620000</v>
      </c>
      <c r="E15" s="224"/>
      <c r="F15" s="223">
        <f>F16+F18+F19+F20+F21+F22+F23+F24</f>
        <v>8968081.31</v>
      </c>
      <c r="G15" s="206"/>
    </row>
    <row r="16" spans="1:7" ht="14.25" customHeight="1">
      <c r="A16" s="216" t="s">
        <v>217</v>
      </c>
      <c r="B16" s="222" t="s">
        <v>224</v>
      </c>
      <c r="C16" s="216" t="s">
        <v>225</v>
      </c>
      <c r="D16" s="223">
        <v>6945500</v>
      </c>
      <c r="E16" s="223">
        <v>139344.26</v>
      </c>
      <c r="F16" s="223">
        <f>D16+E16+E17</f>
        <v>5332925.57</v>
      </c>
      <c r="G16" s="206"/>
    </row>
    <row r="17" spans="1:7" ht="14.25" customHeight="1">
      <c r="A17" s="216"/>
      <c r="B17" s="222"/>
      <c r="C17" s="216"/>
      <c r="D17" s="223"/>
      <c r="E17" s="223">
        <v>-1751918.69</v>
      </c>
      <c r="F17" s="223"/>
      <c r="G17" s="206"/>
    </row>
    <row r="18" spans="1:7" ht="17.25" customHeight="1">
      <c r="A18" s="216" t="s">
        <v>219</v>
      </c>
      <c r="B18" s="222" t="s">
        <v>226</v>
      </c>
      <c r="C18" s="216" t="s">
        <v>225</v>
      </c>
      <c r="D18" s="223">
        <v>1774500</v>
      </c>
      <c r="E18" s="223">
        <v>860655.74</v>
      </c>
      <c r="F18" s="223">
        <f>SUM(D18:E18)</f>
        <v>2635155.74</v>
      </c>
      <c r="G18" s="206"/>
    </row>
    <row r="19" spans="1:7" ht="48" customHeight="1">
      <c r="A19" s="216" t="s">
        <v>221</v>
      </c>
      <c r="B19" s="226" t="s">
        <v>227</v>
      </c>
      <c r="C19" s="216" t="s">
        <v>228</v>
      </c>
      <c r="D19" s="223"/>
      <c r="E19" s="224"/>
      <c r="F19" s="227"/>
      <c r="G19" s="206"/>
    </row>
    <row r="20" spans="1:7" ht="12.75">
      <c r="A20" s="216" t="s">
        <v>229</v>
      </c>
      <c r="B20" s="222" t="s">
        <v>230</v>
      </c>
      <c r="C20" s="216" t="s">
        <v>231</v>
      </c>
      <c r="D20" s="223"/>
      <c r="E20" s="224"/>
      <c r="F20" s="227"/>
      <c r="G20" s="206"/>
    </row>
    <row r="21" spans="1:7" ht="12.75">
      <c r="A21" s="216" t="s">
        <v>232</v>
      </c>
      <c r="B21" s="222" t="s">
        <v>233</v>
      </c>
      <c r="C21" s="216" t="s">
        <v>234</v>
      </c>
      <c r="D21" s="223"/>
      <c r="E21" s="224"/>
      <c r="F21" s="227"/>
      <c r="G21" s="206"/>
    </row>
    <row r="22" spans="1:7" ht="12.75">
      <c r="A22" s="216" t="s">
        <v>235</v>
      </c>
      <c r="B22" s="222" t="s">
        <v>236</v>
      </c>
      <c r="C22" s="216" t="s">
        <v>237</v>
      </c>
      <c r="D22" s="223"/>
      <c r="E22" s="224"/>
      <c r="F22" s="227"/>
      <c r="G22" s="206"/>
    </row>
    <row r="23" spans="1:7" ht="12.75">
      <c r="A23" s="216" t="s">
        <v>238</v>
      </c>
      <c r="B23" s="222" t="s">
        <v>239</v>
      </c>
      <c r="C23" s="216" t="s">
        <v>240</v>
      </c>
      <c r="D23" s="223"/>
      <c r="E23" s="224"/>
      <c r="F23" s="227"/>
      <c r="G23" s="206"/>
    </row>
    <row r="24" spans="1:7" ht="12.75">
      <c r="A24" s="216" t="s">
        <v>241</v>
      </c>
      <c r="B24" s="222" t="s">
        <v>242</v>
      </c>
      <c r="C24" s="216" t="s">
        <v>243</v>
      </c>
      <c r="D24" s="223">
        <v>900000</v>
      </c>
      <c r="E24" s="228">
        <v>100000</v>
      </c>
      <c r="F24" s="229">
        <f>D24+E24</f>
        <v>1000000</v>
      </c>
      <c r="G24" s="206"/>
    </row>
    <row r="25" spans="1:7" ht="12.75">
      <c r="A25" s="225" t="s">
        <v>244</v>
      </c>
      <c r="B25" s="225"/>
      <c r="C25" s="216"/>
      <c r="D25" s="223">
        <f>D26+D27</f>
        <v>860000</v>
      </c>
      <c r="E25" s="224"/>
      <c r="F25" s="223">
        <f>F26+F27</f>
        <v>860000</v>
      </c>
      <c r="G25" s="206"/>
    </row>
    <row r="26" spans="1:7" ht="12.75">
      <c r="A26" s="216" t="s">
        <v>217</v>
      </c>
      <c r="B26" s="222" t="s">
        <v>245</v>
      </c>
      <c r="C26" s="216" t="s">
        <v>246</v>
      </c>
      <c r="D26" s="223">
        <v>250000</v>
      </c>
      <c r="E26" s="224"/>
      <c r="F26" s="223">
        <v>250000</v>
      </c>
      <c r="G26" s="206"/>
    </row>
    <row r="27" spans="1:7" ht="12.75">
      <c r="A27" s="216" t="s">
        <v>219</v>
      </c>
      <c r="B27" s="222" t="s">
        <v>247</v>
      </c>
      <c r="C27" s="216" t="s">
        <v>246</v>
      </c>
      <c r="D27" s="223">
        <v>610000</v>
      </c>
      <c r="E27" s="224"/>
      <c r="F27" s="223">
        <v>610000</v>
      </c>
      <c r="G27" s="206"/>
    </row>
    <row r="28" spans="1:7" ht="51.75" customHeight="1">
      <c r="A28" s="216" t="s">
        <v>221</v>
      </c>
      <c r="B28" s="226" t="s">
        <v>248</v>
      </c>
      <c r="C28" s="216" t="s">
        <v>249</v>
      </c>
      <c r="D28" s="223"/>
      <c r="E28" s="224"/>
      <c r="F28" s="227"/>
      <c r="G28" s="206"/>
    </row>
    <row r="29" spans="1:7" ht="12.75">
      <c r="A29" s="216" t="s">
        <v>229</v>
      </c>
      <c r="B29" s="222" t="s">
        <v>250</v>
      </c>
      <c r="C29" s="216" t="s">
        <v>251</v>
      </c>
      <c r="D29" s="223"/>
      <c r="E29" s="224"/>
      <c r="F29" s="227"/>
      <c r="G29" s="206"/>
    </row>
    <row r="30" spans="1:7" ht="12.75">
      <c r="A30" s="216" t="s">
        <v>232</v>
      </c>
      <c r="B30" s="222" t="s">
        <v>252</v>
      </c>
      <c r="C30" s="216" t="s">
        <v>253</v>
      </c>
      <c r="D30" s="223"/>
      <c r="E30" s="224"/>
      <c r="F30" s="227"/>
      <c r="G30" s="206"/>
    </row>
    <row r="31" spans="1:7" ht="22.5" customHeight="1">
      <c r="A31" s="216" t="s">
        <v>235</v>
      </c>
      <c r="B31" s="226" t="s">
        <v>254</v>
      </c>
      <c r="C31" s="216" t="s">
        <v>255</v>
      </c>
      <c r="D31" s="223"/>
      <c r="E31" s="224"/>
      <c r="F31" s="227"/>
      <c r="G31" s="206"/>
    </row>
    <row r="32" spans="1:7" ht="12.75">
      <c r="A32" s="216" t="s">
        <v>238</v>
      </c>
      <c r="B32" s="222" t="s">
        <v>256</v>
      </c>
      <c r="C32" s="216" t="s">
        <v>257</v>
      </c>
      <c r="D32" s="230"/>
      <c r="E32" s="224"/>
      <c r="F32" s="227"/>
      <c r="G32" s="206"/>
    </row>
    <row r="33" spans="1:7" ht="12.75">
      <c r="A33" s="231"/>
      <c r="B33" s="232"/>
      <c r="C33" s="233"/>
      <c r="D33" s="204"/>
      <c r="E33" s="204"/>
      <c r="F33" s="202"/>
      <c r="G33" s="206"/>
    </row>
    <row r="34" spans="1:8" ht="12.75" customHeight="1">
      <c r="A34" s="234" t="s">
        <v>258</v>
      </c>
      <c r="B34" s="234"/>
      <c r="C34" s="234"/>
      <c r="D34" s="234"/>
      <c r="E34" s="234"/>
      <c r="F34" s="234"/>
      <c r="G34" s="235"/>
      <c r="H34" s="236"/>
    </row>
    <row r="35" spans="1:8" ht="12.75">
      <c r="A35" s="234"/>
      <c r="B35" s="234"/>
      <c r="C35" s="234"/>
      <c r="D35" s="234"/>
      <c r="E35" s="234"/>
      <c r="F35" s="234"/>
      <c r="G35" s="235"/>
      <c r="H35" s="236"/>
    </row>
    <row r="36" spans="1:8" ht="12.75">
      <c r="A36" s="234"/>
      <c r="B36" s="234"/>
      <c r="C36" s="234"/>
      <c r="D36" s="234"/>
      <c r="E36" s="234"/>
      <c r="F36" s="234"/>
      <c r="G36" s="235"/>
      <c r="H36" s="236"/>
    </row>
    <row r="37" spans="1:8" ht="12.75" customHeight="1">
      <c r="A37" s="237" t="s">
        <v>259</v>
      </c>
      <c r="B37" s="237"/>
      <c r="C37" s="237"/>
      <c r="D37" s="237"/>
      <c r="E37" s="237"/>
      <c r="F37" s="238"/>
      <c r="G37" s="235"/>
      <c r="H37" s="236"/>
    </row>
    <row r="38" spans="1:8" ht="12.75">
      <c r="A38" s="237"/>
      <c r="B38" s="237"/>
      <c r="C38" s="237"/>
      <c r="D38" s="237"/>
      <c r="E38" s="237"/>
      <c r="F38" s="238"/>
      <c r="G38" s="235"/>
      <c r="H38" s="236"/>
    </row>
    <row r="39" spans="1:8" ht="12.75">
      <c r="A39" s="237"/>
      <c r="B39" s="237"/>
      <c r="C39" s="237"/>
      <c r="D39" s="237"/>
      <c r="E39" s="237"/>
      <c r="F39" s="238"/>
      <c r="G39" s="235"/>
      <c r="H39" s="236"/>
    </row>
    <row r="40" spans="1:8" ht="12.75">
      <c r="A40" s="238"/>
      <c r="B40" s="238"/>
      <c r="C40" s="238"/>
      <c r="D40" s="238"/>
      <c r="E40" s="238"/>
      <c r="F40" s="238"/>
      <c r="G40" s="235"/>
      <c r="H40" s="236"/>
    </row>
  </sheetData>
  <mergeCells count="16">
    <mergeCell ref="A5:D5"/>
    <mergeCell ref="A8:A10"/>
    <mergeCell ref="B8:B10"/>
    <mergeCell ref="C8:C10"/>
    <mergeCell ref="D8:D10"/>
    <mergeCell ref="E8:E10"/>
    <mergeCell ref="F8:F10"/>
    <mergeCell ref="A15:B15"/>
    <mergeCell ref="A16:A17"/>
    <mergeCell ref="B16:B17"/>
    <mergeCell ref="C16:C17"/>
    <mergeCell ref="D16:D17"/>
    <mergeCell ref="F16:F17"/>
    <mergeCell ref="A25:B25"/>
    <mergeCell ref="A34:F36"/>
    <mergeCell ref="A37:E39"/>
  </mergeCells>
  <printOptions/>
  <pageMargins left="0.7875" right="0.46319444444444446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2"/>
  <sheetViews>
    <sheetView workbookViewId="0" topLeftCell="A16">
      <selection activeCell="T13" sqref="T13"/>
    </sheetView>
  </sheetViews>
  <sheetFormatPr defaultColWidth="10.28125" defaultRowHeight="12.75"/>
  <cols>
    <col min="1" max="1" width="2.140625" style="239" customWidth="1"/>
    <col min="2" max="2" width="6.140625" style="239" customWidth="1"/>
    <col min="3" max="3" width="6.421875" style="239" customWidth="1"/>
    <col min="4" max="4" width="6.7109375" style="239" customWidth="1"/>
    <col min="5" max="5" width="5.7109375" style="239" customWidth="1"/>
    <col min="6" max="6" width="5.00390625" style="239" customWidth="1"/>
    <col min="7" max="7" width="5.421875" style="239" customWidth="1"/>
    <col min="8" max="8" width="4.57421875" style="239" customWidth="1"/>
    <col min="9" max="9" width="5.8515625" style="239" customWidth="1"/>
    <col min="10" max="10" width="4.8515625" style="239" customWidth="1"/>
    <col min="11" max="11" width="5.7109375" style="239" customWidth="1"/>
    <col min="12" max="12" width="4.7109375" style="239" customWidth="1"/>
    <col min="13" max="13" width="5.28125" style="239" customWidth="1"/>
    <col min="14" max="14" width="3.7109375" style="239" customWidth="1"/>
    <col min="15" max="15" width="3.8515625" style="239" customWidth="1"/>
    <col min="16" max="16" width="4.57421875" style="239" customWidth="1"/>
    <col min="17" max="17" width="3.8515625" style="239" customWidth="1"/>
    <col min="18" max="18" width="5.00390625" style="239" customWidth="1"/>
    <col min="19" max="19" width="6.57421875" style="239" customWidth="1"/>
    <col min="20" max="20" width="5.00390625" style="239" customWidth="1"/>
    <col min="21" max="21" width="5.7109375" style="239" customWidth="1"/>
    <col min="22" max="22" width="3.421875" style="239" customWidth="1"/>
    <col min="23" max="23" width="3.28125" style="239" customWidth="1"/>
    <col min="24" max="24" width="4.57421875" style="239" customWidth="1"/>
    <col min="25" max="25" width="3.8515625" style="239" customWidth="1"/>
    <col min="26" max="26" width="3.7109375" style="239" customWidth="1"/>
    <col min="27" max="27" width="3.00390625" style="239" customWidth="1"/>
    <col min="28" max="28" width="3.8515625" style="239" customWidth="1"/>
    <col min="29" max="29" width="5.57421875" style="239" customWidth="1"/>
    <col min="30" max="30" width="6.28125" style="239" customWidth="1"/>
    <col min="31" max="16384" width="10.28125" style="239" customWidth="1"/>
  </cols>
  <sheetData>
    <row r="1" spans="17:30" ht="12.75">
      <c r="Q1" s="240"/>
      <c r="R1" s="240"/>
      <c r="S1" s="240"/>
      <c r="T1" s="240"/>
      <c r="U1" s="241" t="s">
        <v>260</v>
      </c>
      <c r="V1" s="242"/>
      <c r="W1" s="242"/>
      <c r="X1" s="242"/>
      <c r="Y1" s="242"/>
      <c r="Z1" s="242"/>
      <c r="AA1" s="242"/>
      <c r="AB1" s="242"/>
      <c r="AC1" s="242"/>
      <c r="AD1"/>
    </row>
    <row r="2" spans="21:30" ht="12.75">
      <c r="U2" s="241" t="s">
        <v>261</v>
      </c>
      <c r="V2" s="242"/>
      <c r="W2" s="242"/>
      <c r="X2" s="242"/>
      <c r="Y2" s="242"/>
      <c r="Z2" s="242"/>
      <c r="AA2" s="242"/>
      <c r="AB2" s="242"/>
      <c r="AC2" s="242"/>
      <c r="AD2"/>
    </row>
    <row r="3" spans="1:30" ht="12.75">
      <c r="A3" s="243" t="s">
        <v>262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</row>
    <row r="5" spans="1:30" ht="10.5" customHeight="1">
      <c r="A5" s="244" t="s">
        <v>93</v>
      </c>
      <c r="B5" s="244" t="s">
        <v>263</v>
      </c>
      <c r="C5" s="245" t="s">
        <v>264</v>
      </c>
      <c r="D5" s="245" t="s">
        <v>265</v>
      </c>
      <c r="E5" s="245" t="s">
        <v>266</v>
      </c>
      <c r="F5" s="245"/>
      <c r="G5" s="244" t="s">
        <v>8</v>
      </c>
      <c r="H5" s="244"/>
      <c r="I5" s="244"/>
      <c r="J5" s="244"/>
      <c r="K5" s="244" t="s">
        <v>97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</row>
    <row r="6" spans="1:30" ht="10.5" customHeight="1">
      <c r="A6" s="244"/>
      <c r="B6" s="244"/>
      <c r="C6" s="245"/>
      <c r="D6" s="245"/>
      <c r="E6" s="245"/>
      <c r="F6" s="245"/>
      <c r="G6" s="245" t="s">
        <v>267</v>
      </c>
      <c r="H6" s="245"/>
      <c r="I6" s="245" t="s">
        <v>268</v>
      </c>
      <c r="J6" s="245"/>
      <c r="K6" s="244" t="s">
        <v>269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</row>
    <row r="7" spans="1:30" ht="10.5" customHeight="1">
      <c r="A7" s="244"/>
      <c r="B7" s="244"/>
      <c r="C7" s="245"/>
      <c r="D7" s="245"/>
      <c r="E7" s="245"/>
      <c r="F7" s="245"/>
      <c r="G7" s="245"/>
      <c r="H7" s="245"/>
      <c r="I7" s="245"/>
      <c r="J7" s="245"/>
      <c r="K7" s="245" t="s">
        <v>270</v>
      </c>
      <c r="L7" s="245"/>
      <c r="M7" s="244" t="s">
        <v>271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</row>
    <row r="8" spans="1:30" ht="14.25" customHeight="1">
      <c r="A8" s="244"/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4" t="s">
        <v>272</v>
      </c>
      <c r="N8" s="244"/>
      <c r="O8" s="244"/>
      <c r="P8" s="244"/>
      <c r="Q8" s="244"/>
      <c r="R8" s="244"/>
      <c r="S8" s="244"/>
      <c r="T8" s="244"/>
      <c r="U8" s="244" t="s">
        <v>273</v>
      </c>
      <c r="V8" s="244"/>
      <c r="W8" s="244"/>
      <c r="X8" s="244"/>
      <c r="Y8" s="244"/>
      <c r="Z8" s="244"/>
      <c r="AA8" s="244"/>
      <c r="AB8" s="244"/>
      <c r="AC8" s="244"/>
      <c r="AD8" s="244"/>
    </row>
    <row r="9" spans="1:30" ht="20.25" customHeight="1">
      <c r="A9" s="244"/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 t="s">
        <v>274</v>
      </c>
      <c r="N9" s="245"/>
      <c r="O9" s="244" t="s">
        <v>275</v>
      </c>
      <c r="P9" s="244"/>
      <c r="Q9" s="244"/>
      <c r="R9" s="244"/>
      <c r="S9" s="244"/>
      <c r="T9" s="244"/>
      <c r="U9" s="245" t="s">
        <v>276</v>
      </c>
      <c r="V9" s="245"/>
      <c r="W9" s="245" t="s">
        <v>275</v>
      </c>
      <c r="X9" s="245"/>
      <c r="Y9" s="245"/>
      <c r="Z9" s="245"/>
      <c r="AA9" s="245"/>
      <c r="AB9" s="245"/>
      <c r="AC9" s="245"/>
      <c r="AD9" s="245"/>
    </row>
    <row r="10" spans="1:30" ht="39.75" customHeight="1">
      <c r="A10" s="244"/>
      <c r="B10" s="244"/>
      <c r="C10" s="245"/>
      <c r="D10" s="245"/>
      <c r="E10" s="245" t="s">
        <v>277</v>
      </c>
      <c r="F10" s="245" t="s">
        <v>278</v>
      </c>
      <c r="G10" s="245" t="s">
        <v>277</v>
      </c>
      <c r="H10" s="245" t="s">
        <v>278</v>
      </c>
      <c r="I10" s="245" t="s">
        <v>277</v>
      </c>
      <c r="J10" s="245" t="s">
        <v>278</v>
      </c>
      <c r="K10" s="245" t="s">
        <v>277</v>
      </c>
      <c r="L10" s="245" t="s">
        <v>278</v>
      </c>
      <c r="M10" s="245" t="s">
        <v>277</v>
      </c>
      <c r="N10" s="245" t="s">
        <v>278</v>
      </c>
      <c r="O10" s="246" t="s">
        <v>279</v>
      </c>
      <c r="P10" s="246"/>
      <c r="Q10" s="245" t="s">
        <v>280</v>
      </c>
      <c r="R10" s="245"/>
      <c r="S10" s="245" t="s">
        <v>281</v>
      </c>
      <c r="T10" s="245"/>
      <c r="U10" s="245" t="s">
        <v>277</v>
      </c>
      <c r="V10" s="245" t="s">
        <v>278</v>
      </c>
      <c r="W10" s="245" t="s">
        <v>282</v>
      </c>
      <c r="X10" s="245"/>
      <c r="Y10" s="245" t="s">
        <v>283</v>
      </c>
      <c r="Z10" s="245"/>
      <c r="AA10" s="245" t="s">
        <v>280</v>
      </c>
      <c r="AB10" s="245"/>
      <c r="AC10" s="245" t="s">
        <v>284</v>
      </c>
      <c r="AD10" s="245"/>
    </row>
    <row r="11" spans="1:30" ht="18" customHeight="1">
      <c r="A11" s="244"/>
      <c r="B11" s="244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 t="s">
        <v>277</v>
      </c>
      <c r="P11" s="245" t="s">
        <v>278</v>
      </c>
      <c r="Q11" s="245" t="s">
        <v>277</v>
      </c>
      <c r="R11" s="245" t="s">
        <v>278</v>
      </c>
      <c r="S11" s="245" t="s">
        <v>277</v>
      </c>
      <c r="T11" s="245" t="s">
        <v>278</v>
      </c>
      <c r="U11" s="245"/>
      <c r="V11" s="245"/>
      <c r="W11" s="245" t="s">
        <v>277</v>
      </c>
      <c r="X11" s="245" t="s">
        <v>278</v>
      </c>
      <c r="Y11" s="245" t="s">
        <v>277</v>
      </c>
      <c r="Z11" s="245" t="s">
        <v>278</v>
      </c>
      <c r="AA11" s="245" t="s">
        <v>277</v>
      </c>
      <c r="AB11" s="245" t="s">
        <v>278</v>
      </c>
      <c r="AC11" s="245" t="s">
        <v>277</v>
      </c>
      <c r="AD11" s="245" t="s">
        <v>278</v>
      </c>
    </row>
    <row r="12" spans="1:30" ht="7.5" customHeight="1">
      <c r="A12" s="247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7</v>
      </c>
      <c r="H12" s="247">
        <v>8</v>
      </c>
      <c r="I12" s="247">
        <v>9</v>
      </c>
      <c r="J12" s="247">
        <v>10</v>
      </c>
      <c r="K12" s="247">
        <v>11</v>
      </c>
      <c r="L12" s="247">
        <v>12</v>
      </c>
      <c r="M12" s="247">
        <v>13</v>
      </c>
      <c r="N12" s="247">
        <v>14</v>
      </c>
      <c r="O12" s="247">
        <v>15</v>
      </c>
      <c r="P12" s="247">
        <v>16</v>
      </c>
      <c r="Q12" s="247">
        <v>17</v>
      </c>
      <c r="R12" s="247">
        <v>18</v>
      </c>
      <c r="S12" s="247">
        <v>19</v>
      </c>
      <c r="T12" s="247">
        <v>20</v>
      </c>
      <c r="U12" s="247">
        <v>21</v>
      </c>
      <c r="V12" s="247">
        <v>22</v>
      </c>
      <c r="W12" s="247">
        <v>23</v>
      </c>
      <c r="X12" s="247">
        <v>24</v>
      </c>
      <c r="Y12" s="247">
        <v>25</v>
      </c>
      <c r="Z12" s="247">
        <v>26</v>
      </c>
      <c r="AA12" s="247">
        <v>27</v>
      </c>
      <c r="AB12" s="247">
        <v>28</v>
      </c>
      <c r="AC12" s="247">
        <v>29</v>
      </c>
      <c r="AD12" s="247">
        <v>30</v>
      </c>
    </row>
    <row r="13" spans="1:30" s="251" customFormat="1" ht="27.75" customHeight="1">
      <c r="A13" s="248">
        <v>1</v>
      </c>
      <c r="B13" s="249" t="s">
        <v>285</v>
      </c>
      <c r="C13" s="248" t="s">
        <v>286</v>
      </c>
      <c r="D13" s="248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</row>
    <row r="14" spans="1:30" ht="8.25" customHeight="1">
      <c r="A14" s="252" t="s">
        <v>287</v>
      </c>
      <c r="B14" s="253" t="s">
        <v>288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</row>
    <row r="15" spans="1:30" ht="12.75">
      <c r="A15" s="252"/>
      <c r="B15" s="253" t="s">
        <v>289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</row>
    <row r="16" spans="1:30" ht="12.75">
      <c r="A16" s="252"/>
      <c r="B16" s="253" t="s">
        <v>290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</row>
    <row r="17" spans="1:30" ht="15.75">
      <c r="A17" s="252"/>
      <c r="B17" s="253" t="s">
        <v>291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</row>
    <row r="18" spans="1:30" ht="17.25" customHeight="1">
      <c r="A18" s="252"/>
      <c r="B18" s="253" t="s">
        <v>292</v>
      </c>
      <c r="C18" s="255"/>
      <c r="D18" s="255"/>
      <c r="E18" s="256"/>
      <c r="F18" s="256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</row>
    <row r="19" spans="1:30" ht="16.5" customHeight="1">
      <c r="A19" s="252"/>
      <c r="B19" s="253" t="s">
        <v>293</v>
      </c>
      <c r="C19" s="257"/>
      <c r="D19" s="257"/>
      <c r="E19" s="256"/>
      <c r="F19" s="256"/>
      <c r="G19" s="255"/>
      <c r="H19" s="255"/>
      <c r="I19" s="255"/>
      <c r="J19" s="255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</row>
    <row r="20" spans="1:30" s="251" customFormat="1" ht="26.25" customHeight="1">
      <c r="A20" s="258">
        <v>2</v>
      </c>
      <c r="B20" s="259" t="s">
        <v>294</v>
      </c>
      <c r="C20" s="260"/>
      <c r="D20" s="260"/>
      <c r="E20" s="260">
        <v>127263.42</v>
      </c>
      <c r="F20" s="260">
        <f>F25+F35</f>
        <v>0</v>
      </c>
      <c r="G20" s="260">
        <v>3263.42</v>
      </c>
      <c r="H20" s="260">
        <f>H25+H35</f>
        <v>0</v>
      </c>
      <c r="I20" s="260">
        <f>I25+I35</f>
        <v>124000</v>
      </c>
      <c r="J20" s="261">
        <f>J25+J35</f>
        <v>0</v>
      </c>
      <c r="K20" s="261">
        <f>K25+K35</f>
        <v>131764</v>
      </c>
      <c r="L20" s="260">
        <f>L25+L35</f>
        <v>0</v>
      </c>
      <c r="M20" s="261">
        <v>3263.42</v>
      </c>
      <c r="N20" s="261"/>
      <c r="O20" s="261"/>
      <c r="P20" s="261"/>
      <c r="Q20" s="261"/>
      <c r="R20" s="261"/>
      <c r="S20" s="261">
        <v>3263.42</v>
      </c>
      <c r="T20" s="261">
        <f>T25+T35</f>
        <v>0</v>
      </c>
      <c r="U20" s="261">
        <v>124000</v>
      </c>
      <c r="V20" s="261"/>
      <c r="W20" s="261"/>
      <c r="X20" s="261"/>
      <c r="Y20" s="261"/>
      <c r="Z20" s="261"/>
      <c r="AA20" s="261"/>
      <c r="AB20" s="261"/>
      <c r="AC20" s="261">
        <v>124000</v>
      </c>
      <c r="AD20" s="261"/>
    </row>
    <row r="21" spans="1:30" ht="12.75">
      <c r="A21" s="252" t="s">
        <v>295</v>
      </c>
      <c r="B21" s="253" t="s">
        <v>288</v>
      </c>
      <c r="C21" s="262" t="s">
        <v>296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</row>
    <row r="22" spans="1:30" ht="12.75">
      <c r="A22" s="252"/>
      <c r="B22" s="253" t="s">
        <v>289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</row>
    <row r="23" spans="1:30" ht="12.75">
      <c r="A23" s="252"/>
      <c r="B23" s="253" t="s">
        <v>290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</row>
    <row r="24" spans="1:30" ht="15.75">
      <c r="A24" s="252"/>
      <c r="B24" s="253" t="s">
        <v>291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</row>
    <row r="25" spans="1:30" ht="16.5" customHeight="1">
      <c r="A25" s="252"/>
      <c r="B25" s="253" t="s">
        <v>292</v>
      </c>
      <c r="C25" s="255"/>
      <c r="D25" s="255"/>
      <c r="E25" s="261">
        <v>51764</v>
      </c>
      <c r="F25" s="261"/>
      <c r="G25" s="261">
        <f aca="true" t="shared" si="0" ref="G25:H27">E25-I25</f>
        <v>7764</v>
      </c>
      <c r="H25" s="261">
        <f t="shared" si="0"/>
        <v>0</v>
      </c>
      <c r="I25" s="261">
        <v>44000</v>
      </c>
      <c r="J25" s="261"/>
      <c r="K25" s="261">
        <f aca="true" t="shared" si="1" ref="K25:L27">E25</f>
        <v>51764</v>
      </c>
      <c r="L25" s="261">
        <f t="shared" si="1"/>
        <v>0</v>
      </c>
      <c r="M25" s="261">
        <v>7764</v>
      </c>
      <c r="N25" s="261"/>
      <c r="O25" s="261"/>
      <c r="P25" s="261"/>
      <c r="Q25" s="261"/>
      <c r="R25" s="261"/>
      <c r="S25" s="261">
        <v>7764</v>
      </c>
      <c r="T25" s="261"/>
      <c r="U25" s="261">
        <f>E25-M25</f>
        <v>44000</v>
      </c>
      <c r="V25" s="261"/>
      <c r="W25" s="261"/>
      <c r="X25" s="261"/>
      <c r="Y25" s="261"/>
      <c r="Z25" s="261"/>
      <c r="AA25" s="261"/>
      <c r="AB25" s="261"/>
      <c r="AC25" s="261">
        <v>44000</v>
      </c>
      <c r="AD25" s="261"/>
    </row>
    <row r="26" spans="1:30" ht="16.5" customHeight="1">
      <c r="A26" s="252"/>
      <c r="B26" s="253" t="s">
        <v>293</v>
      </c>
      <c r="C26" s="257"/>
      <c r="D26" s="257" t="s">
        <v>297</v>
      </c>
      <c r="E26" s="261">
        <v>51764</v>
      </c>
      <c r="F26" s="261"/>
      <c r="G26" s="261">
        <f t="shared" si="0"/>
        <v>7764</v>
      </c>
      <c r="H26" s="261">
        <f t="shared" si="0"/>
        <v>0</v>
      </c>
      <c r="I26" s="261">
        <v>44000</v>
      </c>
      <c r="J26" s="261"/>
      <c r="K26" s="261">
        <f t="shared" si="1"/>
        <v>51764</v>
      </c>
      <c r="L26" s="261">
        <f t="shared" si="1"/>
        <v>0</v>
      </c>
      <c r="M26" s="261">
        <v>7764</v>
      </c>
      <c r="N26" s="261"/>
      <c r="O26" s="263"/>
      <c r="P26" s="263"/>
      <c r="Q26" s="263"/>
      <c r="R26" s="263"/>
      <c r="S26" s="261">
        <v>7764</v>
      </c>
      <c r="T26" s="261"/>
      <c r="U26" s="263">
        <v>44000</v>
      </c>
      <c r="V26" s="263"/>
      <c r="W26" s="263"/>
      <c r="X26" s="263"/>
      <c r="Y26" s="263"/>
      <c r="Z26" s="263"/>
      <c r="AA26" s="263"/>
      <c r="AB26" s="263"/>
      <c r="AC26" s="263">
        <v>44000</v>
      </c>
      <c r="AD26" s="263"/>
    </row>
    <row r="27" spans="1:30" ht="12.75">
      <c r="A27" s="252"/>
      <c r="B27" s="253"/>
      <c r="C27" s="257"/>
      <c r="D27" s="264" t="s">
        <v>298</v>
      </c>
      <c r="E27" s="261">
        <v>51764</v>
      </c>
      <c r="F27" s="261"/>
      <c r="G27" s="261">
        <f t="shared" si="0"/>
        <v>7764</v>
      </c>
      <c r="H27" s="261">
        <f t="shared" si="0"/>
        <v>0</v>
      </c>
      <c r="I27" s="265">
        <v>44000</v>
      </c>
      <c r="J27" s="265"/>
      <c r="K27" s="261">
        <f t="shared" si="1"/>
        <v>51764</v>
      </c>
      <c r="L27" s="261">
        <f t="shared" si="1"/>
        <v>0</v>
      </c>
      <c r="M27" s="261">
        <v>7764</v>
      </c>
      <c r="N27" s="261"/>
      <c r="O27" s="266"/>
      <c r="P27" s="266"/>
      <c r="Q27" s="266"/>
      <c r="R27" s="266"/>
      <c r="S27" s="261">
        <v>7764</v>
      </c>
      <c r="T27" s="261"/>
      <c r="U27" s="266">
        <v>44000</v>
      </c>
      <c r="V27" s="266"/>
      <c r="W27" s="266"/>
      <c r="X27" s="266"/>
      <c r="Y27" s="266"/>
      <c r="Z27" s="266"/>
      <c r="AA27" s="266"/>
      <c r="AB27" s="266"/>
      <c r="AC27" s="266">
        <v>44000</v>
      </c>
      <c r="AD27" s="266"/>
    </row>
    <row r="28" spans="1:30" ht="16.5" customHeight="1">
      <c r="A28" s="252"/>
      <c r="B28" s="253" t="s">
        <v>299</v>
      </c>
      <c r="C28" s="257"/>
      <c r="D28" s="264"/>
      <c r="E28" s="261">
        <v>-4500.58</v>
      </c>
      <c r="F28" s="261"/>
      <c r="G28" s="261">
        <v>-4500.58</v>
      </c>
      <c r="H28" s="261"/>
      <c r="I28" s="265"/>
      <c r="J28" s="265"/>
      <c r="K28" s="261">
        <v>-4500.58</v>
      </c>
      <c r="L28" s="261"/>
      <c r="M28" s="261">
        <v>-4500.58</v>
      </c>
      <c r="N28" s="261"/>
      <c r="O28" s="266"/>
      <c r="P28" s="266"/>
      <c r="Q28" s="266"/>
      <c r="R28" s="266"/>
      <c r="S28" s="261">
        <v>-4500.58</v>
      </c>
      <c r="T28" s="261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</row>
    <row r="29" spans="1:30" ht="15" customHeight="1">
      <c r="A29" s="252"/>
      <c r="B29" s="253" t="s">
        <v>107</v>
      </c>
      <c r="C29" s="257"/>
      <c r="D29" s="264"/>
      <c r="E29" s="261">
        <v>47263.42</v>
      </c>
      <c r="F29" s="261"/>
      <c r="G29" s="261">
        <v>3263.42</v>
      </c>
      <c r="H29" s="261"/>
      <c r="I29" s="265"/>
      <c r="J29" s="265"/>
      <c r="K29" s="261">
        <v>47263.42</v>
      </c>
      <c r="L29" s="261"/>
      <c r="M29" s="261">
        <v>3263.42</v>
      </c>
      <c r="N29" s="261"/>
      <c r="O29" s="266"/>
      <c r="P29" s="266"/>
      <c r="Q29" s="266"/>
      <c r="R29" s="266"/>
      <c r="S29" s="261">
        <v>3263.42</v>
      </c>
      <c r="T29" s="261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</row>
    <row r="30" spans="1:30" ht="30" customHeight="1">
      <c r="A30" s="267" t="s">
        <v>300</v>
      </c>
      <c r="B30" s="268" t="s">
        <v>294</v>
      </c>
      <c r="C30" s="269" t="s">
        <v>286</v>
      </c>
      <c r="D30" s="269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</row>
    <row r="31" spans="1:30" ht="27.75" customHeight="1">
      <c r="A31" s="267"/>
      <c r="B31" s="268" t="s">
        <v>288</v>
      </c>
      <c r="C31" s="271" t="s">
        <v>301</v>
      </c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</row>
    <row r="32" spans="1:30" ht="15.75" customHeight="1">
      <c r="A32" s="267"/>
      <c r="B32" s="268" t="s">
        <v>289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</row>
    <row r="33" spans="1:30" ht="12.75">
      <c r="A33" s="267"/>
      <c r="B33" s="268" t="s">
        <v>290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</row>
    <row r="34" spans="1:30" ht="15.75">
      <c r="A34" s="267"/>
      <c r="B34" s="268" t="s">
        <v>291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</row>
    <row r="35" spans="1:30" ht="15" customHeight="1">
      <c r="A35" s="267"/>
      <c r="B35" s="268" t="s">
        <v>292</v>
      </c>
      <c r="C35" s="270"/>
      <c r="D35" s="272"/>
      <c r="E35" s="273">
        <v>80000</v>
      </c>
      <c r="F35" s="273"/>
      <c r="G35" s="274"/>
      <c r="H35" s="274"/>
      <c r="I35" s="273">
        <v>80000</v>
      </c>
      <c r="J35" s="273"/>
      <c r="K35" s="273">
        <v>80000</v>
      </c>
      <c r="L35" s="273"/>
      <c r="M35" s="274"/>
      <c r="N35" s="274"/>
      <c r="O35" s="274"/>
      <c r="P35" s="274"/>
      <c r="Q35" s="274"/>
      <c r="R35" s="274"/>
      <c r="S35" s="274"/>
      <c r="T35" s="274"/>
      <c r="U35" s="273">
        <v>80000</v>
      </c>
      <c r="V35" s="273"/>
      <c r="W35" s="274"/>
      <c r="X35" s="274"/>
      <c r="Y35" s="274"/>
      <c r="Z35" s="274"/>
      <c r="AA35" s="274"/>
      <c r="AB35" s="274"/>
      <c r="AC35" s="273">
        <v>80000</v>
      </c>
      <c r="AD35" s="273"/>
    </row>
    <row r="36" spans="1:30" ht="18" customHeight="1">
      <c r="A36" s="267"/>
      <c r="B36" s="268" t="s">
        <v>293</v>
      </c>
      <c r="C36" s="270"/>
      <c r="D36" s="272" t="s">
        <v>297</v>
      </c>
      <c r="E36" s="273">
        <v>80000</v>
      </c>
      <c r="F36" s="273"/>
      <c r="G36" s="274"/>
      <c r="H36" s="274"/>
      <c r="I36" s="273">
        <v>80000</v>
      </c>
      <c r="J36" s="273"/>
      <c r="K36" s="273">
        <v>80000</v>
      </c>
      <c r="L36" s="273"/>
      <c r="M36" s="274"/>
      <c r="N36" s="274"/>
      <c r="O36" s="274"/>
      <c r="P36" s="274"/>
      <c r="Q36" s="274"/>
      <c r="R36" s="274"/>
      <c r="S36" s="274"/>
      <c r="T36" s="274"/>
      <c r="U36" s="274">
        <v>80000</v>
      </c>
      <c r="V36" s="274"/>
      <c r="W36" s="274"/>
      <c r="X36" s="274"/>
      <c r="Y36" s="274"/>
      <c r="Z36" s="274"/>
      <c r="AA36" s="274"/>
      <c r="AB36" s="274"/>
      <c r="AC36" s="273">
        <v>80000</v>
      </c>
      <c r="AD36" s="273"/>
    </row>
    <row r="37" spans="1:30" ht="12.75">
      <c r="A37" s="267"/>
      <c r="B37" s="268"/>
      <c r="C37" s="270"/>
      <c r="D37" s="269" t="s">
        <v>302</v>
      </c>
      <c r="E37" s="274">
        <v>80000</v>
      </c>
      <c r="F37" s="274"/>
      <c r="G37" s="274"/>
      <c r="H37" s="274"/>
      <c r="I37" s="274">
        <v>80000</v>
      </c>
      <c r="J37" s="274"/>
      <c r="K37" s="274">
        <v>80000</v>
      </c>
      <c r="L37" s="274"/>
      <c r="M37" s="274"/>
      <c r="N37" s="274"/>
      <c r="O37" s="274"/>
      <c r="P37" s="274"/>
      <c r="Q37" s="274"/>
      <c r="R37" s="274"/>
      <c r="S37" s="274"/>
      <c r="T37" s="274"/>
      <c r="U37" s="274">
        <v>80000</v>
      </c>
      <c r="V37" s="274"/>
      <c r="W37" s="274"/>
      <c r="X37" s="274"/>
      <c r="Y37" s="274"/>
      <c r="Z37" s="274"/>
      <c r="AA37" s="274"/>
      <c r="AB37" s="274"/>
      <c r="AC37" s="274">
        <v>80000</v>
      </c>
      <c r="AD37" s="274"/>
    </row>
    <row r="38" spans="1:30" s="251" customFormat="1" ht="15" customHeight="1">
      <c r="A38" s="275" t="s">
        <v>303</v>
      </c>
      <c r="B38" s="275"/>
      <c r="C38" s="275" t="s">
        <v>286</v>
      </c>
      <c r="D38" s="275"/>
      <c r="E38" s="276">
        <v>127263.42</v>
      </c>
      <c r="F38" s="277">
        <f>F25+F35</f>
        <v>0</v>
      </c>
      <c r="G38" s="276">
        <v>3263.42</v>
      </c>
      <c r="H38" s="277">
        <f>H20+H35</f>
        <v>0</v>
      </c>
      <c r="I38" s="276">
        <f>I25+I35</f>
        <v>124000</v>
      </c>
      <c r="J38" s="277">
        <f>J25+J35</f>
        <v>0</v>
      </c>
      <c r="K38" s="276">
        <v>127263.42</v>
      </c>
      <c r="L38" s="277">
        <f>L25+L35</f>
        <v>0</v>
      </c>
      <c r="M38" s="276">
        <v>3263.42</v>
      </c>
      <c r="N38" s="277">
        <f>N25+N35</f>
        <v>0</v>
      </c>
      <c r="O38" s="276"/>
      <c r="P38" s="276"/>
      <c r="Q38" s="276"/>
      <c r="R38" s="276"/>
      <c r="S38" s="276">
        <v>3263.42</v>
      </c>
      <c r="T38" s="277">
        <f>T20</f>
        <v>0</v>
      </c>
      <c r="U38" s="276">
        <v>124000</v>
      </c>
      <c r="V38" s="276"/>
      <c r="W38" s="276"/>
      <c r="X38" s="276"/>
      <c r="Y38" s="276"/>
      <c r="Z38" s="276"/>
      <c r="AA38" s="276"/>
      <c r="AB38" s="276"/>
      <c r="AC38" s="276">
        <f>AC25+AC35</f>
        <v>124000</v>
      </c>
      <c r="AD38" s="277">
        <f>AD25+AD35</f>
        <v>0</v>
      </c>
    </row>
    <row r="40" spans="1:16" ht="12.75">
      <c r="A40" s="278" t="s">
        <v>304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</row>
    <row r="41" spans="1:16" ht="12.75">
      <c r="A41" s="279" t="s">
        <v>305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</row>
    <row r="42" spans="1:6" ht="12.75">
      <c r="A42" s="279"/>
      <c r="B42" s="279"/>
      <c r="C42" s="279"/>
      <c r="D42" s="279"/>
      <c r="E42" s="279"/>
      <c r="F42" s="279"/>
    </row>
  </sheetData>
  <mergeCells count="47">
    <mergeCell ref="A3:AD3"/>
    <mergeCell ref="A5:A11"/>
    <mergeCell ref="B5:B11"/>
    <mergeCell ref="C5:C11"/>
    <mergeCell ref="D5:D11"/>
    <mergeCell ref="E5:F9"/>
    <mergeCell ref="G5:J5"/>
    <mergeCell ref="K5:AD5"/>
    <mergeCell ref="G6:H9"/>
    <mergeCell ref="I6:J9"/>
    <mergeCell ref="K6:AD6"/>
    <mergeCell ref="K7:L9"/>
    <mergeCell ref="M7:AD7"/>
    <mergeCell ref="M8:T8"/>
    <mergeCell ref="U8:AD8"/>
    <mergeCell ref="M9:N9"/>
    <mergeCell ref="O9:T9"/>
    <mergeCell ref="U9:V9"/>
    <mergeCell ref="W9:AD9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R10"/>
    <mergeCell ref="S10:T10"/>
    <mergeCell ref="U10:U11"/>
    <mergeCell ref="V10:V11"/>
    <mergeCell ref="W10:X10"/>
    <mergeCell ref="Y10:Z10"/>
    <mergeCell ref="AA10:AB10"/>
    <mergeCell ref="AC10:AD10"/>
    <mergeCell ref="C13:D13"/>
    <mergeCell ref="A14:A19"/>
    <mergeCell ref="C14:AD17"/>
    <mergeCell ref="C21:AD24"/>
    <mergeCell ref="A30:A37"/>
    <mergeCell ref="C30:D30"/>
    <mergeCell ref="C31:AD34"/>
    <mergeCell ref="A38:B38"/>
    <mergeCell ref="C38:D38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2" sqref="G12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10.140625" style="0" customWidth="1"/>
    <col min="4" max="4" width="49.140625" style="0" customWidth="1"/>
    <col min="5" max="6" width="21.140625" style="0" customWidth="1"/>
    <col min="7" max="7" width="14.7109375" style="0" customWidth="1"/>
  </cols>
  <sheetData>
    <row r="1" ht="12.75">
      <c r="D1" t="s">
        <v>306</v>
      </c>
    </row>
    <row r="2" ht="12.75">
      <c r="D2" t="s">
        <v>307</v>
      </c>
    </row>
    <row r="3" spans="1:6" ht="22.5" customHeight="1">
      <c r="A3" s="280" t="s">
        <v>308</v>
      </c>
      <c r="B3" s="280"/>
      <c r="C3" s="280"/>
      <c r="D3" s="280"/>
      <c r="E3" s="280"/>
      <c r="F3" s="280"/>
    </row>
    <row r="4" spans="4:6" ht="19.5" customHeight="1">
      <c r="D4" s="281"/>
      <c r="E4" s="282"/>
      <c r="F4" s="282"/>
    </row>
    <row r="5" spans="1:7" ht="15" customHeight="1">
      <c r="A5" s="283" t="s">
        <v>93</v>
      </c>
      <c r="B5" s="283" t="s">
        <v>3</v>
      </c>
      <c r="C5" s="283" t="s">
        <v>29</v>
      </c>
      <c r="D5" s="284" t="s">
        <v>309</v>
      </c>
      <c r="E5" s="284" t="s">
        <v>310</v>
      </c>
      <c r="F5" s="284"/>
      <c r="G5" s="284"/>
    </row>
    <row r="6" spans="1:7" ht="10.5" customHeight="1">
      <c r="A6" s="283"/>
      <c r="B6" s="283"/>
      <c r="C6" s="283"/>
      <c r="D6" s="284"/>
      <c r="E6" s="284"/>
      <c r="F6" s="284"/>
      <c r="G6" s="284"/>
    </row>
    <row r="7" spans="1:7" ht="13.5" customHeight="1">
      <c r="A7" s="283"/>
      <c r="B7" s="283"/>
      <c r="C7" s="283"/>
      <c r="D7" s="284"/>
      <c r="E7" s="284" t="s">
        <v>277</v>
      </c>
      <c r="F7" s="284" t="s">
        <v>13</v>
      </c>
      <c r="G7" s="285" t="s">
        <v>311</v>
      </c>
    </row>
    <row r="8" spans="1:7" ht="7.5" customHeight="1">
      <c r="A8" s="286">
        <v>1</v>
      </c>
      <c r="B8" s="286">
        <v>2</v>
      </c>
      <c r="C8" s="286">
        <v>3</v>
      </c>
      <c r="D8" s="286">
        <v>4</v>
      </c>
      <c r="E8" s="286">
        <v>5</v>
      </c>
      <c r="F8" s="286">
        <v>6</v>
      </c>
      <c r="G8" s="287">
        <v>7</v>
      </c>
    </row>
    <row r="9" spans="1:7" ht="23.25" customHeight="1">
      <c r="A9" s="288">
        <v>1</v>
      </c>
      <c r="B9" s="288">
        <v>921</v>
      </c>
      <c r="C9" s="288">
        <v>92109</v>
      </c>
      <c r="D9" s="289" t="s">
        <v>312</v>
      </c>
      <c r="E9" s="290">
        <v>100000</v>
      </c>
      <c r="F9" s="290" t="s">
        <v>313</v>
      </c>
      <c r="G9" s="291">
        <v>103000</v>
      </c>
    </row>
    <row r="10" spans="1:7" ht="23.25" customHeight="1">
      <c r="A10" s="292">
        <v>2</v>
      </c>
      <c r="B10" s="292">
        <v>921</v>
      </c>
      <c r="C10" s="292">
        <v>92116</v>
      </c>
      <c r="D10" s="293" t="s">
        <v>314</v>
      </c>
      <c r="E10" s="294">
        <v>317000</v>
      </c>
      <c r="F10" s="294"/>
      <c r="G10" s="295">
        <v>317000</v>
      </c>
    </row>
    <row r="11" spans="1:7" ht="23.25" customHeight="1">
      <c r="A11" s="296"/>
      <c r="B11" s="296"/>
      <c r="C11" s="296"/>
      <c r="D11" s="296"/>
      <c r="E11" s="297"/>
      <c r="F11" s="297"/>
      <c r="G11" s="298"/>
    </row>
    <row r="12" spans="1:7" ht="23.25" customHeight="1">
      <c r="A12" s="296"/>
      <c r="B12" s="296"/>
      <c r="C12" s="296"/>
      <c r="D12" s="296"/>
      <c r="E12" s="297"/>
      <c r="F12" s="297"/>
      <c r="G12" s="298"/>
    </row>
    <row r="13" spans="1:7" ht="23.25" customHeight="1">
      <c r="A13" s="299"/>
      <c r="B13" s="299"/>
      <c r="C13" s="299"/>
      <c r="D13" s="299"/>
      <c r="E13" s="300"/>
      <c r="F13" s="300"/>
      <c r="G13" s="298"/>
    </row>
    <row r="14" spans="1:7" s="281" customFormat="1" ht="30" customHeight="1">
      <c r="A14" s="301" t="s">
        <v>5</v>
      </c>
      <c r="B14" s="301"/>
      <c r="C14" s="301"/>
      <c r="D14" s="301"/>
      <c r="E14" s="302">
        <f>SUM(E9:E13)</f>
        <v>417000</v>
      </c>
      <c r="F14" s="302">
        <v>3000</v>
      </c>
      <c r="G14" s="303">
        <f>SUM(E14:F14)</f>
        <v>420000</v>
      </c>
    </row>
    <row r="15" spans="1:7" s="306" customFormat="1" ht="30" customHeight="1">
      <c r="A15" s="304"/>
      <c r="B15" s="304"/>
      <c r="C15" s="304"/>
      <c r="D15" s="304"/>
      <c r="E15" s="305"/>
      <c r="F15" s="305"/>
      <c r="G15" s="305"/>
    </row>
    <row r="16" spans="1:2" ht="12.75">
      <c r="A16" s="307" t="s">
        <v>315</v>
      </c>
      <c r="B16" t="s">
        <v>316</v>
      </c>
    </row>
    <row r="17" ht="12.75">
      <c r="A17" s="308"/>
    </row>
  </sheetData>
  <mergeCells count="7">
    <mergeCell ref="A3:F3"/>
    <mergeCell ref="A5:A7"/>
    <mergeCell ref="B5:B7"/>
    <mergeCell ref="C5:C7"/>
    <mergeCell ref="D5:D7"/>
    <mergeCell ref="E5:G6"/>
    <mergeCell ref="A14:D1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2010-11-09T13:06:45Z</cp:lastPrinted>
  <dcterms:modified xsi:type="dcterms:W3CDTF">2010-11-09T14:40:20Z</dcterms:modified>
  <cp:category/>
  <cp:version/>
  <cp:contentType/>
  <cp:contentStatus/>
</cp:coreProperties>
</file>