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Arkusz5" sheetId="1" r:id="rId1"/>
    <sheet name="Arkusz6" sheetId="2" r:id="rId2"/>
    <sheet name="zał nr 3" sheetId="3" r:id="rId3"/>
    <sheet name="Arkusz7" sheetId="4" r:id="rId4"/>
    <sheet name="zał_ nr 2b" sheetId="5" r:id="rId5"/>
    <sheet name="Arkusz3" sheetId="6" r:id="rId6"/>
    <sheet name="Arkusz4" sheetId="7" r:id="rId7"/>
  </sheets>
  <definedNames>
    <definedName name="Excel_BuiltIn_Print_Area_2">"#REF!"</definedName>
    <definedName name="Excel_BuiltIn_Print_Area_2_1">"#REF!"</definedName>
    <definedName name="Excel_BuiltIn_Print_Area_2_2">"#REF!"</definedName>
    <definedName name="Excel_BuiltIn_Print_Area_2_3">"#REF!"</definedName>
    <definedName name="Excel_BuiltIn_Print_Area_2_5">"#REF!"</definedName>
    <definedName name="Excel_BuiltIn_Print_Area_2_5_1">"#REF!"</definedName>
  </definedNames>
  <calcPr fullCalcOnLoad="1"/>
</workbook>
</file>

<file path=xl/sharedStrings.xml><?xml version="1.0" encoding="utf-8"?>
<sst xmlns="http://schemas.openxmlformats.org/spreadsheetml/2006/main" count="431" uniqueCount="289">
  <si>
    <t>DOCHODY</t>
  </si>
  <si>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</si>
  <si>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</si>
  <si>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</si>
  <si>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</si>
  <si>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</si>
  <si>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</si>
  <si>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</si>
  <si>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</si>
  <si>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</si>
  <si>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</si>
  <si>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</si>
  <si>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</si>
  <si>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Pozostałe zadania w zakresie polityki socjalnej</t>
  </si>
  <si>
    <t xml:space="preserve">Dotacja rozwojowa oraz środki na finansowanie Programu Operacyjnego Kapitał Ludzki </t>
  </si>
  <si>
    <t>Dochody ogółem</t>
  </si>
  <si>
    <t>Uzasadnienie.</t>
  </si>
  <si>
    <t>1. W związku z podziałem środków na realizację Programu Operacyjnego Kapitał Ludzki dokonuje się rozliczenia środków wg otrzymanych dotacji w Dz. 85395-przesunięcia o kwotę : 0,01zł.-</t>
  </si>
  <si>
    <t xml:space="preserve">         zastosowanie właściwej klasyfikacji.</t>
  </si>
  <si>
    <r>
      <t xml:space="preserve">                                          </t>
    </r>
    <r>
      <rPr>
        <b/>
        <sz val="8"/>
        <rFont val="Times New Roman"/>
        <family val="1"/>
      </rPr>
      <t>WYDATKI</t>
    </r>
  </si>
  <si>
    <t>Planowane wydatki na 2010 r</t>
  </si>
  <si>
    <t>Rozdział</t>
  </si>
  <si>
    <t>Nazwa działu i rozdziału</t>
  </si>
  <si>
    <t xml:space="preserve"> Po zmianie</t>
  </si>
  <si>
    <t>Rolnictwo i łowiectwo</t>
  </si>
  <si>
    <t>O10</t>
  </si>
  <si>
    <t>O1010</t>
  </si>
  <si>
    <t>Infrastruktura wodociągowa i sanitarna wsi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</si>
  <si>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</si>
  <si>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</si>
  <si>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</si>
  <si>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</si>
  <si>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</si>
  <si>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Rady gmin (miast i miast na prawach powiatu)</t>
  </si>
  <si>
    <t>Urzędy gmin (miast i miast na prawach powiatu)</t>
  </si>
  <si>
    <t>Promocja jednostek samorządu terytorialnego</t>
  </si>
  <si>
    <t>Pozostała działalność</t>
  </si>
  <si>
    <t>Bezpieczeństwo publiczne i ochrona przeciwpożarowa</t>
  </si>
  <si>
    <t>Ochotnicze Straże Pożarne</t>
  </si>
  <si>
    <t>Pomoc społeczna</t>
  </si>
  <si>
    <t>Świadczenia rodzinne,świadczenia z fundusz.alimentac. oraz składki na ubezpieczenia</t>
  </si>
  <si>
    <t>Ośrodki pomocy społecznej</t>
  </si>
  <si>
    <t>Pozostałe zadania w zakresie polityki społecznej</t>
  </si>
  <si>
    <t>Gospodarka komunalna i ochrona środowiska</t>
  </si>
  <si>
    <t>Oczyszczanie miast i wsi</t>
  </si>
  <si>
    <t>Kultura i ochrona dziedzictwa narodowego</t>
  </si>
  <si>
    <t>Ochrona zabytków i opieka nad zabytkami</t>
  </si>
  <si>
    <t>Wydatki ogółem</t>
  </si>
  <si>
    <t>Uzasadnienie :</t>
  </si>
  <si>
    <t xml:space="preserve">1.W związku z zapotrzebowaniem na dokonanie niezbędnych wydatków inwestycyjnych wprowadza się kwotę wolnych środków w wysokości 200.000,00zł. na zadania :  </t>
  </si>
  <si>
    <t>- Budowa sieci wodociągowych i kanalizacyjnych w m.in. w m.Gorzewo, Antoninów - dz. 010-01010 kwota : 58.000,00zł.</t>
  </si>
  <si>
    <t>- Zmiana sposobu użytkowania budynku po szkole w Skrzanach -dz.700-70005 kwota : 165.000,00zł.</t>
  </si>
  <si>
    <t>2.W wyniku analizy  wykonania budżetu oraz wniosków poszczególnych referatów dokonuje się  przeniesienia środków :</t>
  </si>
  <si>
    <t>- z zakupów inwestycyjnych   (zakup kserokopiarki ) w kwocie : 6.000,00zł. na zakup materiałów w roz. Rady Gmin.</t>
  </si>
  <si>
    <t>Dokonuje się zmian planu w roz.Urzędy Gmin :</t>
  </si>
  <si>
    <t>- zwiększa się środki na wynagrodzenia osobowe pracowników z oszczędności w klasyfikacji dodatkowego wynagrodzenia rocznego w kwocie : 27.965,17zł.</t>
  </si>
  <si>
    <t>- zmniejsza się  wydatki inwestycyjne  ( zakup zestawów komputerowych) o kwotę : 31.000,00zł. w związku z zakupem materiałów i wyposażenia o kwotę: 9.223,00zł.-</t>
  </si>
  <si>
    <t>zakup zestawów komputerowych o wartości poniżej 3.500,00zł.oraz kwotę: 21.777,00zł. na „Rozwój elektronicznej administracji w samorządach województwa mazowieckiego wspomagającej</t>
  </si>
  <si>
    <t xml:space="preserve"> niwelowanie dwudzielności potencjału województwa (Projekt EA)”.</t>
  </si>
  <si>
    <t xml:space="preserve">3.Dokonuje się zwiększenia planu w roz. Promocja JST na wydatki bezosobowe w kwocie : 20.000,00zł. oraz wydatki związane z zakupem usług pozostałych  w kwocie : 40.000,00zł. </t>
  </si>
  <si>
    <t>Z rodz.90095 – zakupu usług pozostałych dot. usunięcia azbestu . Zwiększa się również plan w Dz. Bezpieczeństwo Publiczne – wydatki na bieżące remonty OSP – kwota : 5.000,00zł.</t>
  </si>
  <si>
    <t>4.Dokonuje się zmian planu w Dziale : Pomoc społeczna:</t>
  </si>
  <si>
    <t>- rozdz.85212 przesuwa się kwotę : 300,00zł. z składek na ubezpieczenia społeczne na składki zus - Fundusz Pracy</t>
  </si>
  <si>
    <t>-rozdz. 85219 przesuwa się kwotę : 15.000,00zł. z wynagrodzeń osobowych pracowników na wynagrodzenia bezosobowe  (umowy-zlecenie)</t>
  </si>
  <si>
    <t>-rozdz. 85295 przesuwa się kwotę : 15.000,00zł. z zakupu usług pozostałych PPWOW na wynagrodzenia bezosobowe - 10.000,00zł. i zakup materiałów, akcesoriów komputerów - 5.000,00zł.</t>
  </si>
  <si>
    <t>w ramach Poakcesyjnego Programu Wsparcia Obszarów Wiejskich.</t>
  </si>
  <si>
    <t>5.W związku z podziałem środków na realizację programu Kapitał Ludzki dokonuje się rozliczenia środków wg otrzymanych dotacji w Dz. 85395-przesunięcia o kwotę : 0,01zł.- zastosowanie</t>
  </si>
  <si>
    <t>właściwej klasyfikacji.</t>
  </si>
  <si>
    <t>6.Dokonuję się zwiększenia planu wydatków w rozdz.90095-Pozostała działalność :</t>
  </si>
  <si>
    <t>-przesuwa się środki na wynagrodzenia osobowe pracowników z dodatkowego wynagrodzenia rocznego - 19.600,00 zł.</t>
  </si>
  <si>
    <t>-zwiększa się plan wydatków na wynagrodzenia osobowe pracowników interwencyjnych i publicznych o kwotę : 40.000,00zł. oraz pochodnych od wynagrodzeń w kwocie : 15.000,00zł.</t>
  </si>
  <si>
    <t>7. Wprowadza się w rozdz.90003 – Oczyszczanie miast i wsi – plan na wynagrodzenia bezosobowe w kwocie : 2.500,00zł. (umowa zlecenie – aktualizacja planu gospodarki odpadami).</t>
  </si>
  <si>
    <t>8. Wprowadza się w rozdz. 92120-Ochrona zabytków – plan na wynagrodzenia bezosobowe w kwocie : 3.000,00zł.  (umowy zlecenie – ewidencja zabytków).</t>
  </si>
  <si>
    <t>9. Dokonuje się zwiększenia wydatków na konieczną inwestycję pn. ,, Projekt stałej organizacji ruchu na drodze gminnej Gostynin-Stefanów” w kwocie 300 000,00zł.</t>
  </si>
  <si>
    <t xml:space="preserve">                                                                                     </t>
  </si>
  <si>
    <t>Wydatki na zadania inwestycyjne na 2010 rok nieobjęte wieloletnimi programami inwestycyjnymi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</si>
  <si>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</si>
  <si>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</si>
  <si>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</si>
  <si>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</si>
  <si>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</si>
  <si>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</si>
  <si>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</si>
  <si>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</si>
  <si>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</si>
  <si>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</si>
  <si>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</si>
  <si>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</si>
  <si>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O1041</t>
  </si>
  <si>
    <t>Budowa sieci wodociągowej wraz z przyłączami dla wsi Osiny -II etap i Jastrzębia dł. sieci-14.765 mb /p.51szt. oraz  budowa kanalizacji sanitarnej wraz z przyłączami i pompowniami dla wsi Dąbrówka, Górki Drugie i części wsi Baby Górne dł. Sieci – 9.184 mb / p. 51Szt.</t>
  </si>
  <si>
    <t xml:space="preserve">A.      
B. 3 347 639,00
C.     127 500,00
</t>
  </si>
  <si>
    <t>Budowa sieci wodociągowej wraz z przyłączami we wsi Huta Zaborowska – dł. sieci – 805 mb / p. 3 szt.</t>
  </si>
  <si>
    <t xml:space="preserve">A.      
B.
C.       3 000,00
</t>
  </si>
  <si>
    <t>po zmianie</t>
  </si>
  <si>
    <t>Rozbudowa istniejących sieci wodociągowych i kanalizacyjnych m. in. w m. Gorzewo, Antoninów.</t>
  </si>
  <si>
    <t xml:space="preserve">A.      
B. 
C.    </t>
  </si>
  <si>
    <t>Budowa sieci kanalizacyjnej wraz z przyłączami dla wsi Zaborów Stary, Sokołów i części PGR oraz budowa sieci wodociągowej z przyłączami dla części wsi Sokołów dł. sieci kan.-6459,5 mb/p.94szt.dł.sieci wod.-1573 mb / p.45szt.</t>
  </si>
  <si>
    <t>A.      
B.  2 595 908,00
C.     182 000,00</t>
  </si>
  <si>
    <t>Budowa kanalizacji sanitarnej wraz z przyłączami dla m. Bierzewice – III etap dł. sieci – 2059,50mb/p.48szt.</t>
  </si>
  <si>
    <t>A.      
B.
C.     75 000,00</t>
  </si>
  <si>
    <t>Zaprojektowanie i budowa przydomowych hydroponicznych oczyszczalni ścieków w m. Miałkówek, Białe, Skrzany, Leśniewice i Rębów.</t>
  </si>
  <si>
    <t>A.      
B.
C        3 000,00</t>
  </si>
  <si>
    <t>Projekty na budowę  przydomowych oczyszczalni ścieków na terenie gm. Gostynin – 100szt.</t>
  </si>
  <si>
    <t xml:space="preserve">A.      
B.
C.   
</t>
  </si>
  <si>
    <t>Projekt modernizacji oczyszczalni ścieków w Sokołowie.</t>
  </si>
  <si>
    <t xml:space="preserve">Razem 010 </t>
  </si>
  <si>
    <t xml:space="preserve">RAZEM  </t>
  </si>
  <si>
    <t xml:space="preserve">A.      
B. 5 943 547,00
C.    390 500,00 </t>
  </si>
  <si>
    <t>Projekt zwiększenia wydajności studni w Bielawach ( w razie potrzeby również modernizacja SUW Bielawy).</t>
  </si>
  <si>
    <t>Projekt stacji uzdatniania wody w Sierakowie.</t>
  </si>
  <si>
    <t>Wyznaczanie i ustanowienie strefy ochrony pośredniej ujęć (studni) Nr 1 i Nr 2 w Krzywiu.</t>
  </si>
  <si>
    <t>Ogrodzenie studni głębinowej w Leśniewicach .</t>
  </si>
  <si>
    <t>Razem 400</t>
  </si>
  <si>
    <t>Przebudowa drogi gminnej Zaborów Nowy - Sokołów - II etap.</t>
  </si>
  <si>
    <t>Przebudowa drogi gminnej Rumunki – Nagodów.</t>
  </si>
  <si>
    <t>A.      
B. 887 570,00
C.</t>
  </si>
  <si>
    <t>Przebudowa (modernizacja) drogi gminnej Białe – Antoninów.</t>
  </si>
  <si>
    <t>A.      
B. 300 000,00
C.</t>
  </si>
  <si>
    <t>Przebudowa drogi gminnej w m. Klusek.</t>
  </si>
  <si>
    <t>A.  67 000,00    
B.
C.</t>
  </si>
  <si>
    <t>Wykonanie części chodnika w Sierakówku.</t>
  </si>
  <si>
    <t xml:space="preserve">A.      
B.
C.
</t>
  </si>
  <si>
    <t>Budowa chodnika w Białotarsku na odcinku kościół do wysokości oczyszczalni ścieków.</t>
  </si>
  <si>
    <t xml:space="preserve">A.      
B. 244 710,00
C.
</t>
  </si>
  <si>
    <t>Opracowanie projektów budowlanych dróg gminnych : m.in.. Białe - Antoninów, Polesie - Ratajki/Budy Kozickie, Wola Dziankowska (granica gminy) - Rębów, Bierzewice.</t>
  </si>
  <si>
    <t>Budowa wiaty przystankowej – fundusz sołecki Zwoleń.</t>
  </si>
  <si>
    <t>Budowa wiaty przystankowej – fundusz sołecki Sokołów.</t>
  </si>
  <si>
    <t>Budowa  wiat przystankowych w m. Helenów  (2szt.)– fundusz sołecki Helenów.</t>
  </si>
  <si>
    <t>Budowa chodnika z kostki brukowej w pasie drogi gminnej w Białem na długości ok.. 150 mb.</t>
  </si>
  <si>
    <t>Projekt stałej organizacji ruchu na drodze gminnej Gostynin-Stefanów</t>
  </si>
  <si>
    <t>Razem 600</t>
  </si>
  <si>
    <t xml:space="preserve">A.      67 000,00  
B. 1 432 280,00
C.  </t>
  </si>
  <si>
    <t>Budynek Punktu Lekarskiego w Lucieniu - przebudowa i nadbudowa budynku.</t>
  </si>
  <si>
    <t xml:space="preserve">A.      
B. 252 309,40
C.
</t>
  </si>
  <si>
    <t>Budynek mieszkalny w Leśniewicach -ocieplenie ścian zewnętrznych, wymiana stolarki okiennej, ocieplenie dachu i wymiana pokrycia.</t>
  </si>
  <si>
    <t>A.      
B.
C.</t>
  </si>
  <si>
    <t>Zmiana sposobu użytkowania budynku po szkole w Skrzanach na lokale mieszkalne.</t>
  </si>
  <si>
    <t>A.      
B.
C.120 000,00</t>
  </si>
  <si>
    <t xml:space="preserve">po zmianie </t>
  </si>
  <si>
    <t>Opracowanie projektu rozbudowy budynku mleczarni na lokale mieszkalne budowy i  3-ech budynków wielorodzinnych w Sokołowie.</t>
  </si>
  <si>
    <t>Zakup  budynku biurowego dla potrzeb Urzędu Gminy.</t>
  </si>
  <si>
    <t xml:space="preserve">A.      
B.
C.3 500 000,00
</t>
  </si>
  <si>
    <t>Montaż urządzeń na placu zabaw – fundusz sołecki Emilianów.</t>
  </si>
  <si>
    <t>Wykonanie ogrodzenia terenu przeznaczonego pod plac zabaw w m. Kozice- fundusz sołecki Kozice – Polesie.</t>
  </si>
  <si>
    <t>Modernizacja budynku gminnego w m. Zaborów Nowy- fundusz sołecki Zaborów Nowy -  Huta Zaborowska.</t>
  </si>
  <si>
    <t>Modernizacja budynku gminnego w m. Dąbrówka – fundusz sołecki Dąbrówka.</t>
  </si>
  <si>
    <t>Wykonanie ogrodzenia boiska oraz zakup bramek piłkarskich w m. Miałkówek – fundusz sołecki Miałkówek – Budy Lucieńskie.</t>
  </si>
  <si>
    <t>Wykonanie dwóch bramek na boisku sportowym na gruncie gminnym, niwelacja boiska, zakup murawy w m. Choinek</t>
  </si>
  <si>
    <t>Zakupy inwestycyjne – wykup działek</t>
  </si>
  <si>
    <t>Razem 700</t>
  </si>
  <si>
    <t>A.      
B. 252 309,40
C. 3 620 000,00</t>
  </si>
  <si>
    <t>Zakup kopiarki</t>
  </si>
  <si>
    <t>Zakup zestawów komputerowych</t>
  </si>
  <si>
    <t>Razem 750</t>
  </si>
  <si>
    <t xml:space="preserve">Zakup samochodu strażackiego </t>
  </si>
  <si>
    <t>Razem 754</t>
  </si>
  <si>
    <t>Zespół Szkoły Podstawowej i Gimnazjum w Lucieniu- utworzenie szkolnego placu zabaw, wykonanie kładki pieszej nad rzeką.</t>
  </si>
  <si>
    <t xml:space="preserve">A.    50 000,00     
B. 110 500,00
C.
</t>
  </si>
  <si>
    <t>Szkoła Podstawowa i Gimnazjum w Białotarsku - roboty wynikające z opracowanej ekspertyzy i malowanie wewnętrzne - sala gimnastyczna, utworzenie szkolnego placu zabaw.</t>
  </si>
  <si>
    <t xml:space="preserve">A. 63 850,00      
B.
C.
</t>
  </si>
  <si>
    <t>Zespół Szkoły Podstawowej i Gimnazjum w Solcu - ogrodzenie boiska szkolnego i uzupełnienie bieżni, wykonanie placu zabaw.</t>
  </si>
  <si>
    <t xml:space="preserve">A.      
B. 165 750,00
C.
</t>
  </si>
  <si>
    <t>Szkoła Podstawowa w Zwoleniu - ocieplenie budynku, boisko szkolne (bieżnia), wykonanie placu zabaw.</t>
  </si>
  <si>
    <t xml:space="preserve">A.      
B. 190 250,00
C.
</t>
  </si>
  <si>
    <t>Opracowanie projektu budowlanego wielobranżowego na budowę Sali gimnastycznej (przy szkole w Solcu i Sierakówku).</t>
  </si>
  <si>
    <t>Doposażenie placu zabaw przy szkole w m. Lucień – fundusz sołecki Lucień.</t>
  </si>
  <si>
    <t>Montaż urządzeń na placu zabaw przy szkole w m. Stefanów – fundusz sołecki Stefanów.</t>
  </si>
  <si>
    <t>Razem 801</t>
  </si>
  <si>
    <t>A.  113 850,00   B.  466 500,00
C.</t>
  </si>
  <si>
    <t>Budowa i rozbudowa oświetlenia ulicznego.</t>
  </si>
  <si>
    <t>Wykonie projektu linii elektrycznej wraz z montażem opraw oświetleniowych w m. Jaworek – fundusz sołecki – Jaworek</t>
  </si>
  <si>
    <t>Montaż lampy oświetleniowej w m. Sokołów -fundusz sołecki Sokołów</t>
  </si>
  <si>
    <t>Zakup i montaż lamp oświetleniowych – 5szt. m. Solec, Wrząca – fundusz sołecki – Solec- Wrząca.</t>
  </si>
  <si>
    <t>Montaż lamp oświetleniowych w m. Rogożewek – 4szt. - fundusz sołecki</t>
  </si>
  <si>
    <t>Montaż lamp oświetleniowych w m. Stefanów – fundusz sołecki Stefanów.</t>
  </si>
  <si>
    <t xml:space="preserve">Razem 900 </t>
  </si>
  <si>
    <t>Remont budynku Domu Ludowego w Legardzie - II etap.</t>
  </si>
  <si>
    <t xml:space="preserve">A.      
B. 129 274,00
C.
</t>
  </si>
  <si>
    <t>Razem 921</t>
  </si>
  <si>
    <t>A.      
B. 129 274,00
C.</t>
  </si>
  <si>
    <t>A.     180 850,00 
B.   8 223 910,40
C.   4 010 500,00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</si>
  <si>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</si>
  <si>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</si>
  <si>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</si>
  <si>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</si>
  <si>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</si>
  <si>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wpłaty osób fizycznych za wykonanie przyłączy wodociągowych</t>
  </si>
  <si>
    <t xml:space="preserve">środki pozyskane na budowę inwestycji </t>
  </si>
  <si>
    <t xml:space="preserve">uwaga: </t>
  </si>
  <si>
    <t>pożyczki poz. 2, 5, 6 w łącznej kwocie 1 774 500,00 zł.</t>
  </si>
  <si>
    <t>kredyty: pozostałe pozycje w łącznej kwocie: 6 182 700,00 zł.</t>
  </si>
  <si>
    <t xml:space="preserve">W budżecie uwzględniono wydatki z kolumn 8 i 9 tabeli oraz: </t>
  </si>
  <si>
    <t xml:space="preserve">      75 000,00 z poz. 5 lit. C - wpłaty osób fizycznych za wykonanie przyłączy kanalizacyjnych w m. Bierzewice</t>
  </si>
  <si>
    <t xml:space="preserve">      67 000,00 zł. z poz. 16. lit. A dotacja z FOGR.</t>
  </si>
  <si>
    <t xml:space="preserve">    127 500 zł. z poz. 1 lit. C wpłaty rolników</t>
  </si>
  <si>
    <t xml:space="preserve">    3 347 639,00 z poz. 1 lit B PROW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</si>
  <si>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</si>
  <si>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</si>
  <si>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</si>
  <si>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</si>
  <si>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</si>
  <si>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</si>
  <si>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</si>
  <si>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</si>
  <si>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</si>
  <si>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Po    zmianie</t>
  </si>
  <si>
    <t>Administracja Publiczna</t>
  </si>
  <si>
    <t>Rady gmin ( miast i miast na prawach powiatu)</t>
  </si>
  <si>
    <t>Ochotnicze straże pożarne</t>
  </si>
  <si>
    <t>Świadczenia rodzinne</t>
  </si>
  <si>
    <t>Pozostała  działalność</t>
  </si>
  <si>
    <t xml:space="preserve">Oczyszczanie miast i wsi </t>
  </si>
  <si>
    <t>Ogółem wydatki</t>
  </si>
  <si>
    <t>WYDATKI MAJĄTKOWE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</si>
  <si>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</si>
  <si>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</si>
  <si>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</si>
  <si>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</si>
  <si>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</si>
  <si>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 xml:space="preserve">programy finansowane z udziałem środków europejskich i innych środków pochodzących ze śródeł zagranicznych niepodlegających zwrotowi </t>
  </si>
  <si>
    <t>Urzędy Gmin (miast i miast na prawach powiatu)</t>
  </si>
  <si>
    <t>Dotacje celowe dla podmiotów zaliczanych i niezaliczanych do sektora finansów publicznych w 2010 r.</t>
  </si>
  <si>
    <t>Treść</t>
  </si>
  <si>
    <t>Kwota dotacji</t>
  </si>
  <si>
    <t>Jednostki sektora finansów publicznych</t>
  </si>
  <si>
    <t>Nazwa jednostki</t>
  </si>
  <si>
    <t>Gmina Miasta Gostynina</t>
  </si>
  <si>
    <t>Gmina Miasta Płocka</t>
  </si>
  <si>
    <t>Województwo Mazowieckie</t>
  </si>
  <si>
    <t>21 777,00*</t>
  </si>
  <si>
    <t>*</t>
  </si>
  <si>
    <t>Uwagi : Kwota 21.777,00zł. - Dotacja celowa na: ,,Rozwój elektronicznej administracji w samorządach województwa mazowieckiego wspomagającej niwelowanie dwudzielności potencjału województwa  ( Projekt EA).” - wydatek majątkowy - nieinwestycyjny.</t>
  </si>
  <si>
    <t xml:space="preserve">                                                                                  </t>
  </si>
  <si>
    <t>Przychody i rozchody budżetu w 2010 r.</t>
  </si>
  <si>
    <t>Klasyfikacja
§</t>
  </si>
  <si>
    <t>Kwota 2010 r</t>
  </si>
  <si>
    <t>Zmiany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</si>
  <si>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</si>
  <si>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</si>
  <si>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</si>
  <si>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</si>
  <si>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</si>
  <si>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</si>
  <si>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</si>
  <si>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</si>
  <si>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</si>
  <si>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</si>
  <si>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</si>
  <si>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</si>
  <si>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</si>
  <si>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</si>
  <si>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</si>
  <si>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</si>
  <si>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jst.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</si>
  <si>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</si>
  <si>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</si>
  <si>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</si>
  <si>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</si>
  <si>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</si>
  <si>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</si>
  <si>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</si>
  <si>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</si>
  <si>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</si>
  <si>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</si>
  <si>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</si>
  <si>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</si>
  <si>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</si>
  <si>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</si>
  <si>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</si>
  <si>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</si>
  <si>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</si>
  <si>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</si>
  <si>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</si>
  <si>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</si>
  <si>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    (obligacji)</t>
  </si>
  <si>
    <t>§ 982</t>
  </si>
  <si>
    <t>Rozchody z tytułu innych rozliczeń</t>
  </si>
  <si>
    <t>§ 995</t>
  </si>
  <si>
    <t>W związku z koniecznością wykonania inwestycji pn.  Budowa sieci wodociągowych i kanalizacyjnych              w  miejscowościach Gorzewo i Antoninów oraz  Zmiana sposobu użytkowania budynku po szkole w Skrzanach , wprowadza się do planu przychodów kwotę wolnych środków w wysokości: 200 000,00zł</t>
  </si>
  <si>
    <t>Załącznik nr 1 do Uchwały Rady Gminy Gostynin Nr 263/XLVI/2010</t>
  </si>
  <si>
    <t>z dnia 27 września 2010 r.</t>
  </si>
  <si>
    <t>Załącznik Nr 2 do Uchwały Rady Gminy Gostynin  Nr 263/XLVI/2010</t>
  </si>
  <si>
    <t>z dnia  27 września 2010 r.</t>
  </si>
  <si>
    <t>Załącznik Nr 3 do Uchwały Rady Gminy Gostynin Nr  263/XLVI/2010</t>
  </si>
  <si>
    <t>Załącznik Nr 2a do Uchwały Rady Gminy Gostynin  Nr 263/XLVI/2010</t>
  </si>
  <si>
    <t>Załącznik Nr 2b do Uchwały Rady Gminy Gostynin Nr 263/XLVI/2010</t>
  </si>
  <si>
    <t xml:space="preserve">     Załącznik Nr 4 do Uchwały Nr 263/XLVI/2010</t>
  </si>
  <si>
    <t>z dnia  27 wrześnai 2010 r.</t>
  </si>
  <si>
    <t>Załącznik Nr 5 do Uchwały Rady Gminy Gostynin NR 263/XLVI/2010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</si>
</sst>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 &quot;;\-#,##0.00&quot; zł &quot;;&quot; -&quot;#&quot; zł &quot;;@\ "/>
    <numFmt numFmtId="166" formatCode="00"/>
    <numFmt numFmtId="167" formatCode="d/mm/yyyy"/>
    <numFmt numFmtId="168" formatCode="#,###.00"/>
  </numFmts>
  <fonts count="67">
    <font>
      <sz val="10"/>
      <name val="Arial"/>
      <family val="2"/>
    </font>
    <font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b/>
      <u val="single"/>
      <sz val="10.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sz val="7"/>
      <name val="Arial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b/>
      <sz val="6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7" borderId="1" applyNumberFormat="0" applyAlignment="0" applyProtection="0"/>
    <xf numFmtId="9" fontId="0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165" fontId="1" fillId="0" borderId="0">
      <alignment/>
      <protection/>
    </xf>
    <xf numFmtId="166" fontId="0" fillId="0" borderId="0">
      <alignment/>
      <protection/>
    </xf>
    <xf numFmtId="0" fontId="66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54" applyFont="1">
      <alignment/>
      <protection/>
    </xf>
    <xf numFmtId="0" fontId="3" fillId="0" borderId="0" xfId="54" applyFont="1" applyAlignment="1">
      <alignment horizontal="center"/>
      <protection/>
    </xf>
    <xf numFmtId="0" fontId="2" fillId="0" borderId="0" xfId="56" applyFont="1">
      <alignment/>
      <protection/>
    </xf>
    <xf numFmtId="0" fontId="2" fillId="0" borderId="0" xfId="56" applyFont="1" applyFill="1" applyAlignment="1">
      <alignment horizontal="right"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left" vertical="center" wrapText="1"/>
      <protection/>
    </xf>
    <xf numFmtId="4" fontId="3" fillId="0" borderId="10" xfId="54" applyNumberFormat="1" applyFont="1" applyBorder="1" applyAlignment="1">
      <alignment horizontal="right" vertical="center"/>
      <protection/>
    </xf>
    <xf numFmtId="0" fontId="2" fillId="0" borderId="10" xfId="54" applyFont="1" applyBorder="1" applyAlignment="1">
      <alignment horizontal="center" vertical="center" wrapText="1"/>
      <protection/>
    </xf>
    <xf numFmtId="4" fontId="2" fillId="0" borderId="10" xfId="54" applyNumberFormat="1" applyFont="1" applyBorder="1" applyAlignment="1">
      <alignment horizontal="right" vertical="center"/>
      <protection/>
    </xf>
    <xf numFmtId="0" fontId="3" fillId="0" borderId="10" xfId="54" applyFont="1" applyBorder="1" applyAlignment="1">
      <alignment horizontal="right" vertical="center"/>
      <protection/>
    </xf>
    <xf numFmtId="4" fontId="3" fillId="0" borderId="10" xfId="54" applyNumberFormat="1" applyFont="1" applyFill="1" applyBorder="1" applyAlignment="1">
      <alignment vertical="center"/>
      <protection/>
    </xf>
    <xf numFmtId="4" fontId="3" fillId="0" borderId="10" xfId="54" applyNumberFormat="1" applyFont="1" applyBorder="1" applyAlignment="1">
      <alignment vertical="center"/>
      <protection/>
    </xf>
    <xf numFmtId="0" fontId="2" fillId="0" borderId="0" xfId="54" applyFont="1" applyAlignment="1">
      <alignment vertical="center"/>
      <protection/>
    </xf>
    <xf numFmtId="0" fontId="2" fillId="0" borderId="0" xfId="54" applyFont="1" applyBorder="1">
      <alignment/>
      <protection/>
    </xf>
    <xf numFmtId="0" fontId="2" fillId="0" borderId="0" xfId="54" applyFont="1" applyAlignment="1">
      <alignment horizontal="left"/>
      <protection/>
    </xf>
    <xf numFmtId="0" fontId="0" fillId="0" borderId="0" xfId="0" applyAlignment="1">
      <alignment horizontal="left"/>
    </xf>
    <xf numFmtId="0" fontId="2" fillId="34" borderId="10" xfId="54" applyFont="1" applyFill="1" applyBorder="1" applyAlignment="1">
      <alignment horizontal="center" vertical="center"/>
      <protection/>
    </xf>
    <xf numFmtId="0" fontId="3" fillId="34" borderId="10" xfId="54" applyFont="1" applyFill="1" applyBorder="1" applyAlignment="1">
      <alignment horizontal="left" vertical="center"/>
      <protection/>
    </xf>
    <xf numFmtId="4" fontId="3" fillId="34" borderId="10" xfId="54" applyNumberFormat="1" applyFont="1" applyFill="1" applyBorder="1" applyAlignment="1">
      <alignment horizontal="center" vertical="center"/>
      <protection/>
    </xf>
    <xf numFmtId="0" fontId="2" fillId="0" borderId="10" xfId="54" applyFont="1" applyBorder="1" applyAlignment="1">
      <alignment horizontal="left" vertical="center"/>
      <protection/>
    </xf>
    <xf numFmtId="4" fontId="2" fillId="0" borderId="10" xfId="54" applyNumberFormat="1" applyFont="1" applyBorder="1" applyAlignment="1">
      <alignment horizontal="center" vertical="center"/>
      <protection/>
    </xf>
    <xf numFmtId="0" fontId="3" fillId="34" borderId="10" xfId="54" applyFont="1" applyFill="1" applyBorder="1" applyAlignment="1">
      <alignment horizontal="center" vertical="center"/>
      <protection/>
    </xf>
    <xf numFmtId="0" fontId="3" fillId="34" borderId="10" xfId="54" applyFont="1" applyFill="1" applyBorder="1" applyAlignment="1">
      <alignment horizontal="left" vertical="center" wrapText="1"/>
      <protection/>
    </xf>
    <xf numFmtId="4" fontId="2" fillId="35" borderId="10" xfId="54" applyNumberFormat="1" applyFont="1" applyFill="1" applyBorder="1" applyAlignment="1">
      <alignment horizontal="center" vertical="center"/>
      <protection/>
    </xf>
    <xf numFmtId="4" fontId="3" fillId="36" borderId="10" xfId="56" applyNumberFormat="1" applyFont="1" applyFill="1" applyBorder="1" applyAlignment="1">
      <alignment horizontal="center" vertical="center"/>
      <protection/>
    </xf>
    <xf numFmtId="4" fontId="5" fillId="36" borderId="10" xfId="52" applyNumberFormat="1" applyFont="1" applyFill="1" applyBorder="1" applyAlignment="1">
      <alignment horizontal="right" vertical="center" wrapText="1"/>
      <protection/>
    </xf>
    <xf numFmtId="0" fontId="2" fillId="0" borderId="0" xfId="56" applyFont="1" applyBorder="1" applyAlignment="1">
      <alignment horizontal="left" vertical="center"/>
      <protection/>
    </xf>
    <xf numFmtId="0" fontId="2" fillId="0" borderId="0" xfId="56" applyFont="1" applyFill="1" applyAlignment="1">
      <alignment vertical="center"/>
      <protection/>
    </xf>
    <xf numFmtId="167" fontId="2" fillId="0" borderId="0" xfId="54" applyNumberFormat="1" applyFont="1" applyAlignment="1">
      <alignment horizontal="left"/>
      <protection/>
    </xf>
    <xf numFmtId="167" fontId="2" fillId="0" borderId="0" xfId="54" applyNumberFormat="1" applyFont="1">
      <alignment/>
      <protection/>
    </xf>
    <xf numFmtId="0" fontId="6" fillId="0" borderId="0" xfId="53" applyFont="1">
      <alignment/>
      <protection/>
    </xf>
    <xf numFmtId="0" fontId="6" fillId="0" borderId="0" xfId="53" applyFont="1" applyAlignment="1">
      <alignment vertical="center"/>
      <protection/>
    </xf>
    <xf numFmtId="0" fontId="6" fillId="0" borderId="0" xfId="53" applyFont="1" applyBorder="1" applyAlignment="1">
      <alignment horizontal="right" vertical="center"/>
      <protection/>
    </xf>
    <xf numFmtId="0" fontId="6" fillId="0" borderId="0" xfId="53" applyFont="1" applyAlignment="1">
      <alignment horizontal="right" vertical="center"/>
      <protection/>
    </xf>
    <xf numFmtId="0" fontId="7" fillId="0" borderId="0" xfId="53" applyFont="1" applyAlignment="1">
      <alignment horizontal="center" vertical="center" wrapText="1"/>
      <protection/>
    </xf>
    <xf numFmtId="0" fontId="2" fillId="0" borderId="0" xfId="53" applyFont="1" applyAlignment="1">
      <alignment horizontal="right" vertical="center"/>
      <protection/>
    </xf>
    <xf numFmtId="0" fontId="4" fillId="0" borderId="11" xfId="53" applyFont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10" fillId="0" borderId="12" xfId="53" applyFont="1" applyBorder="1" applyAlignment="1">
      <alignment vertical="center" wrapText="1"/>
      <protection/>
    </xf>
    <xf numFmtId="4" fontId="10" fillId="0" borderId="12" xfId="53" applyNumberFormat="1" applyFont="1" applyBorder="1" applyAlignment="1">
      <alignment horizontal="right" vertical="center"/>
      <protection/>
    </xf>
    <xf numFmtId="2" fontId="10" fillId="0" borderId="12" xfId="53" applyNumberFormat="1" applyFont="1" applyBorder="1" applyAlignment="1">
      <alignment vertical="center" wrapText="1"/>
      <protection/>
    </xf>
    <xf numFmtId="0" fontId="10" fillId="0" borderId="12" xfId="53" applyFont="1" applyBorder="1" applyAlignment="1">
      <alignment vertical="center"/>
      <protection/>
    </xf>
    <xf numFmtId="4" fontId="10" fillId="0" borderId="12" xfId="53" applyNumberFormat="1" applyFont="1" applyBorder="1" applyAlignment="1">
      <alignment vertical="center" wrapText="1"/>
      <protection/>
    </xf>
    <xf numFmtId="0" fontId="5" fillId="0" borderId="12" xfId="53" applyFont="1" applyBorder="1" applyAlignment="1">
      <alignment horizontal="left" vertical="center" wrapText="1"/>
      <protection/>
    </xf>
    <xf numFmtId="4" fontId="6" fillId="0" borderId="12" xfId="53" applyNumberFormat="1" applyFont="1" applyBorder="1" applyAlignment="1">
      <alignment horizontal="right" vertical="center"/>
      <protection/>
    </xf>
    <xf numFmtId="0" fontId="10" fillId="0" borderId="12" xfId="53" applyFont="1" applyBorder="1" applyAlignment="1">
      <alignment wrapText="1"/>
      <protection/>
    </xf>
    <xf numFmtId="0" fontId="12" fillId="35" borderId="12" xfId="53" applyFont="1" applyFill="1" applyBorder="1" applyAlignment="1">
      <alignment vertical="center" wrapText="1"/>
      <protection/>
    </xf>
    <xf numFmtId="0" fontId="12" fillId="35" borderId="12" xfId="53" applyFont="1" applyFill="1" applyBorder="1" applyAlignment="1">
      <alignment vertical="center"/>
      <protection/>
    </xf>
    <xf numFmtId="1" fontId="10" fillId="0" borderId="12" xfId="53" applyNumberFormat="1" applyFont="1" applyBorder="1" applyAlignment="1">
      <alignment horizontal="center" vertical="center"/>
      <protection/>
    </xf>
    <xf numFmtId="0" fontId="12" fillId="35" borderId="12" xfId="53" applyFont="1" applyFill="1" applyBorder="1" applyAlignment="1">
      <alignment horizontal="left" vertical="center" wrapText="1"/>
      <protection/>
    </xf>
    <xf numFmtId="4" fontId="12" fillId="35" borderId="12" xfId="53" applyNumberFormat="1" applyFont="1" applyFill="1" applyBorder="1" applyAlignment="1">
      <alignment horizontal="right" vertical="center"/>
      <protection/>
    </xf>
    <xf numFmtId="0" fontId="10" fillId="35" borderId="12" xfId="53" applyFont="1" applyFill="1" applyBorder="1" applyAlignment="1">
      <alignment vertical="center" wrapText="1"/>
      <protection/>
    </xf>
    <xf numFmtId="0" fontId="6" fillId="0" borderId="13" xfId="52" applyFont="1" applyBorder="1" applyAlignment="1">
      <alignment wrapText="1"/>
      <protection/>
    </xf>
    <xf numFmtId="0" fontId="8" fillId="0" borderId="13" xfId="52" applyFont="1" applyBorder="1" applyAlignment="1">
      <alignment horizontal="left" wrapText="1"/>
      <protection/>
    </xf>
    <xf numFmtId="4" fontId="12" fillId="35" borderId="12" xfId="53" applyNumberFormat="1" applyFont="1" applyFill="1" applyBorder="1" applyAlignment="1">
      <alignment vertical="center" wrapText="1"/>
      <protection/>
    </xf>
    <xf numFmtId="0" fontId="13" fillId="35" borderId="12" xfId="53" applyFont="1" applyFill="1" applyBorder="1" applyAlignment="1">
      <alignment vertical="center"/>
      <protection/>
    </xf>
    <xf numFmtId="0" fontId="2" fillId="0" borderId="12" xfId="53" applyFont="1" applyBorder="1" applyAlignment="1">
      <alignment vertical="center" wrapText="1"/>
      <protection/>
    </xf>
    <xf numFmtId="0" fontId="5" fillId="0" borderId="12" xfId="53" applyFont="1" applyBorder="1" applyAlignment="1">
      <alignment vertical="center" wrapText="1"/>
      <protection/>
    </xf>
    <xf numFmtId="0" fontId="6" fillId="0" borderId="12" xfId="53" applyFont="1" applyBorder="1">
      <alignment/>
      <protection/>
    </xf>
    <xf numFmtId="0" fontId="10" fillId="0" borderId="12" xfId="53" applyFont="1" applyFill="1" applyBorder="1" applyAlignment="1">
      <alignment horizontal="center" vertical="center"/>
      <protection/>
    </xf>
    <xf numFmtId="0" fontId="10" fillId="0" borderId="12" xfId="53" applyFont="1" applyFill="1" applyBorder="1" applyAlignment="1">
      <alignment vertical="center" wrapText="1"/>
      <protection/>
    </xf>
    <xf numFmtId="4" fontId="10" fillId="0" borderId="12" xfId="53" applyNumberFormat="1" applyFont="1" applyFill="1" applyBorder="1" applyAlignment="1">
      <alignment horizontal="right" vertical="center"/>
      <protection/>
    </xf>
    <xf numFmtId="4" fontId="5" fillId="0" borderId="12" xfId="53" applyNumberFormat="1" applyFont="1" applyFill="1" applyBorder="1" applyAlignment="1">
      <alignment horizontal="right" vertical="center"/>
      <protection/>
    </xf>
    <xf numFmtId="4" fontId="10" fillId="0" borderId="12" xfId="53" applyNumberFormat="1" applyFont="1" applyFill="1" applyBorder="1" applyAlignment="1">
      <alignment vertical="center" wrapText="1"/>
      <protection/>
    </xf>
    <xf numFmtId="0" fontId="10" fillId="0" borderId="12" xfId="53" applyFont="1" applyFill="1" applyBorder="1" applyAlignment="1">
      <alignment vertical="center"/>
      <protection/>
    </xf>
    <xf numFmtId="0" fontId="13" fillId="0" borderId="12" xfId="53" applyFont="1" applyFill="1" applyBorder="1" applyAlignment="1">
      <alignment vertical="center"/>
      <protection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53" applyFont="1" applyFill="1" applyBorder="1" applyAlignment="1">
      <alignment vertical="center" wrapText="1"/>
      <protection/>
    </xf>
    <xf numFmtId="0" fontId="10" fillId="35" borderId="12" xfId="53" applyFont="1" applyFill="1" applyBorder="1" applyAlignment="1">
      <alignment vertical="center"/>
      <protection/>
    </xf>
    <xf numFmtId="0" fontId="5" fillId="37" borderId="12" xfId="53" applyFont="1" applyFill="1" applyBorder="1" applyAlignment="1">
      <alignment horizontal="left" vertical="center"/>
      <protection/>
    </xf>
    <xf numFmtId="168" fontId="14" fillId="37" borderId="12" xfId="53" applyNumberFormat="1" applyFont="1" applyFill="1" applyBorder="1" applyAlignment="1">
      <alignment vertical="center"/>
      <protection/>
    </xf>
    <xf numFmtId="4" fontId="14" fillId="37" borderId="12" xfId="53" applyNumberFormat="1" applyFont="1" applyFill="1" applyBorder="1" applyAlignment="1">
      <alignment vertical="center"/>
      <protection/>
    </xf>
    <xf numFmtId="4" fontId="14" fillId="37" borderId="12" xfId="53" applyNumberFormat="1" applyFont="1" applyFill="1" applyBorder="1" applyAlignment="1">
      <alignment vertical="center" wrapText="1"/>
      <protection/>
    </xf>
    <xf numFmtId="4" fontId="5" fillId="37" borderId="12" xfId="53" applyNumberFormat="1" applyFont="1" applyFill="1" applyBorder="1" applyAlignment="1">
      <alignment horizontal="center" vertical="center"/>
      <protection/>
    </xf>
    <xf numFmtId="0" fontId="15" fillId="0" borderId="0" xfId="53" applyFont="1" applyAlignment="1">
      <alignment vertical="center"/>
      <protection/>
    </xf>
    <xf numFmtId="0" fontId="16" fillId="0" borderId="0" xfId="53" applyFont="1" applyAlignment="1">
      <alignment horizontal="center" vertical="center"/>
      <protection/>
    </xf>
    <xf numFmtId="0" fontId="17" fillId="0" borderId="0" xfId="53" applyFont="1" applyAlignment="1">
      <alignment horizontal="center" vertical="center"/>
      <protection/>
    </xf>
    <xf numFmtId="0" fontId="16" fillId="0" borderId="0" xfId="53" applyFont="1" applyAlignment="1">
      <alignment vertical="center"/>
      <protection/>
    </xf>
    <xf numFmtId="0" fontId="2" fillId="0" borderId="0" xfId="53" applyFont="1" applyAlignment="1">
      <alignment vertical="center"/>
      <protection/>
    </xf>
    <xf numFmtId="0" fontId="18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16" fillId="0" borderId="0" xfId="53" applyFont="1">
      <alignment/>
      <protection/>
    </xf>
    <xf numFmtId="0" fontId="19" fillId="0" borderId="0" xfId="53" applyFont="1" applyAlignment="1">
      <alignment horizontal="center"/>
      <protection/>
    </xf>
    <xf numFmtId="0" fontId="17" fillId="33" borderId="10" xfId="53" applyFont="1" applyFill="1" applyBorder="1" applyAlignment="1">
      <alignment horizontal="center" vertical="center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17" fillId="34" borderId="10" xfId="53" applyFont="1" applyFill="1" applyBorder="1" applyAlignment="1">
      <alignment horizontal="center" vertical="center" wrapText="1"/>
      <protection/>
    </xf>
    <xf numFmtId="4" fontId="17" fillId="34" borderId="10" xfId="53" applyNumberFormat="1" applyFont="1" applyFill="1" applyBorder="1" applyAlignment="1">
      <alignment horizontal="right" vertical="center" wrapText="1"/>
      <protection/>
    </xf>
    <xf numFmtId="4" fontId="17" fillId="34" borderId="10" xfId="53" applyNumberFormat="1" applyFont="1" applyFill="1" applyBorder="1" applyAlignment="1">
      <alignment horizontal="center" vertical="center" wrapText="1"/>
      <protection/>
    </xf>
    <xf numFmtId="4" fontId="16" fillId="34" borderId="10" xfId="53" applyNumberFormat="1" applyFont="1" applyFill="1" applyBorder="1" applyAlignment="1">
      <alignment horizontal="center" vertical="center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16" fillId="0" borderId="10" xfId="53" applyFont="1" applyBorder="1" applyAlignment="1">
      <alignment horizontal="left" vertical="center" wrapText="1"/>
      <protection/>
    </xf>
    <xf numFmtId="4" fontId="16" fillId="0" borderId="10" xfId="53" applyNumberFormat="1" applyFont="1" applyBorder="1" applyAlignment="1">
      <alignment horizontal="right" vertical="center" wrapText="1"/>
      <protection/>
    </xf>
    <xf numFmtId="4" fontId="16" fillId="0" borderId="10" xfId="53" applyNumberFormat="1" applyFont="1" applyBorder="1" applyAlignment="1">
      <alignment horizontal="center" vertical="center" wrapText="1"/>
      <protection/>
    </xf>
    <xf numFmtId="4" fontId="16" fillId="0" borderId="10" xfId="53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0" fontId="17" fillId="34" borderId="10" xfId="0" applyFont="1" applyFill="1" applyBorder="1" applyAlignment="1">
      <alignment horizontal="center"/>
    </xf>
    <xf numFmtId="4" fontId="17" fillId="34" borderId="10" xfId="0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4" fontId="17" fillId="36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0" xfId="52" applyFont="1" applyAlignment="1">
      <alignment vertical="center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2" fillId="0" borderId="0" xfId="52" applyFont="1" applyAlignment="1">
      <alignment horizontal="right" vertical="center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33" borderId="12" xfId="52" applyFont="1" applyFill="1" applyBorder="1" applyAlignment="1">
      <alignment vertical="center" wrapText="1"/>
      <protection/>
    </xf>
    <xf numFmtId="0" fontId="9" fillId="33" borderId="12" xfId="52" applyFont="1" applyFill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5" fillId="34" borderId="12" xfId="52" applyFont="1" applyFill="1" applyBorder="1" applyAlignment="1">
      <alignment horizontal="center" vertical="center" wrapText="1"/>
      <protection/>
    </xf>
    <xf numFmtId="4" fontId="5" fillId="34" borderId="13" xfId="52" applyNumberFormat="1" applyFont="1" applyFill="1" applyBorder="1" applyAlignment="1">
      <alignment horizontal="right" vertical="center" wrapText="1"/>
      <protection/>
    </xf>
    <xf numFmtId="4" fontId="5" fillId="34" borderId="12" xfId="52" applyNumberFormat="1" applyFont="1" applyFill="1" applyBorder="1" applyAlignment="1">
      <alignment horizontal="right" vertical="center" wrapText="1"/>
      <protection/>
    </xf>
    <xf numFmtId="0" fontId="10" fillId="34" borderId="12" xfId="52" applyFont="1" applyFill="1" applyBorder="1" applyAlignment="1">
      <alignment horizontal="center" vertical="center" wrapText="1"/>
      <protection/>
    </xf>
    <xf numFmtId="0" fontId="10" fillId="0" borderId="12" xfId="52" applyFont="1" applyBorder="1" applyAlignment="1">
      <alignment horizontal="center" vertical="center" wrapText="1"/>
      <protection/>
    </xf>
    <xf numFmtId="0" fontId="10" fillId="35" borderId="12" xfId="52" applyFont="1" applyFill="1" applyBorder="1" applyAlignment="1">
      <alignment horizontal="center" vertical="center" wrapText="1"/>
      <protection/>
    </xf>
    <xf numFmtId="4" fontId="10" fillId="0" borderId="13" xfId="52" applyNumberFormat="1" applyFont="1" applyBorder="1" applyAlignment="1">
      <alignment horizontal="right" vertical="center" wrapText="1"/>
      <protection/>
    </xf>
    <xf numFmtId="4" fontId="10" fillId="0" borderId="12" xfId="52" applyNumberFormat="1" applyFont="1" applyBorder="1" applyAlignment="1">
      <alignment horizontal="right" vertical="center" wrapText="1"/>
      <protection/>
    </xf>
    <xf numFmtId="4" fontId="10" fillId="34" borderId="13" xfId="52" applyNumberFormat="1" applyFont="1" applyFill="1" applyBorder="1" applyAlignment="1">
      <alignment horizontal="right" vertical="center" wrapText="1"/>
      <protection/>
    </xf>
    <xf numFmtId="4" fontId="10" fillId="34" borderId="12" xfId="52" applyNumberFormat="1" applyFont="1" applyFill="1" applyBorder="1" applyAlignment="1">
      <alignment horizontal="right" vertical="center" wrapText="1"/>
      <protection/>
    </xf>
    <xf numFmtId="0" fontId="5" fillId="35" borderId="12" xfId="52" applyFont="1" applyFill="1" applyBorder="1" applyAlignment="1">
      <alignment horizontal="center" vertical="center" wrapText="1"/>
      <protection/>
    </xf>
    <xf numFmtId="4" fontId="10" fillId="35" borderId="13" xfId="52" applyNumberFormat="1" applyFont="1" applyFill="1" applyBorder="1" applyAlignment="1">
      <alignment horizontal="right" vertical="center" wrapText="1"/>
      <protection/>
    </xf>
    <xf numFmtId="4" fontId="10" fillId="35" borderId="12" xfId="52" applyNumberFormat="1" applyFont="1" applyFill="1" applyBorder="1" applyAlignment="1">
      <alignment horizontal="right" vertical="center" wrapText="1"/>
      <protection/>
    </xf>
    <xf numFmtId="0" fontId="10" fillId="0" borderId="12" xfId="52" applyFont="1" applyBorder="1" applyAlignment="1">
      <alignment horizontal="left" vertical="center" wrapText="1"/>
      <protection/>
    </xf>
    <xf numFmtId="0" fontId="5" fillId="34" borderId="12" xfId="52" applyFont="1" applyFill="1" applyBorder="1" applyAlignment="1">
      <alignment horizontal="center" vertical="top" wrapText="1"/>
      <protection/>
    </xf>
    <xf numFmtId="4" fontId="5" fillId="34" borderId="12" xfId="52" applyNumberFormat="1" applyFont="1" applyFill="1" applyBorder="1" applyAlignment="1">
      <alignment horizontal="right" vertical="top" wrapText="1"/>
      <protection/>
    </xf>
    <xf numFmtId="4" fontId="5" fillId="34" borderId="12" xfId="52" applyNumberFormat="1" applyFont="1" applyFill="1" applyBorder="1" applyAlignment="1">
      <alignment vertical="top" wrapText="1"/>
      <protection/>
    </xf>
    <xf numFmtId="4" fontId="10" fillId="34" borderId="12" xfId="52" applyNumberFormat="1" applyFont="1" applyFill="1" applyBorder="1" applyAlignment="1">
      <alignment vertical="top" wrapText="1"/>
      <protection/>
    </xf>
    <xf numFmtId="0" fontId="5" fillId="35" borderId="14" xfId="52" applyFont="1" applyFill="1" applyBorder="1" applyAlignment="1">
      <alignment horizontal="center" vertical="top" wrapText="1"/>
      <protection/>
    </xf>
    <xf numFmtId="0" fontId="10" fillId="35" borderId="12" xfId="52" applyFont="1" applyFill="1" applyBorder="1" applyAlignment="1">
      <alignment horizontal="center" vertical="top" wrapText="1"/>
      <protection/>
    </xf>
    <xf numFmtId="0" fontId="10" fillId="35" borderId="12" xfId="52" applyFont="1" applyFill="1" applyBorder="1" applyAlignment="1">
      <alignment horizontal="left" vertical="top" wrapText="1"/>
      <protection/>
    </xf>
    <xf numFmtId="4" fontId="10" fillId="35" borderId="15" xfId="52" applyNumberFormat="1" applyFont="1" applyFill="1" applyBorder="1" applyAlignment="1">
      <alignment horizontal="right" vertical="top" wrapText="1"/>
      <protection/>
    </xf>
    <xf numFmtId="4" fontId="10" fillId="35" borderId="12" xfId="52" applyNumberFormat="1" applyFont="1" applyFill="1" applyBorder="1" applyAlignment="1">
      <alignment horizontal="right" vertical="top" wrapText="1"/>
      <protection/>
    </xf>
    <xf numFmtId="4" fontId="10" fillId="35" borderId="12" xfId="52" applyNumberFormat="1" applyFont="1" applyFill="1" applyBorder="1" applyAlignment="1">
      <alignment vertical="top" wrapText="1"/>
      <protection/>
    </xf>
    <xf numFmtId="0" fontId="10" fillId="0" borderId="12" xfId="52" applyFont="1" applyBorder="1" applyAlignment="1">
      <alignment horizontal="center" vertical="top" wrapText="1"/>
      <protection/>
    </xf>
    <xf numFmtId="0" fontId="10" fillId="0" borderId="13" xfId="52" applyFont="1" applyBorder="1" applyAlignment="1">
      <alignment horizontal="center" vertical="top" wrapText="1"/>
      <protection/>
    </xf>
    <xf numFmtId="0" fontId="10" fillId="0" borderId="13" xfId="52" applyFont="1" applyBorder="1" applyAlignment="1">
      <alignment vertical="top" wrapText="1"/>
      <protection/>
    </xf>
    <xf numFmtId="4" fontId="10" fillId="0" borderId="12" xfId="52" applyNumberFormat="1" applyFont="1" applyBorder="1" applyAlignment="1">
      <alignment horizontal="right" vertical="top" wrapText="1"/>
      <protection/>
    </xf>
    <xf numFmtId="4" fontId="10" fillId="0" borderId="12" xfId="52" applyNumberFormat="1" applyFont="1" applyBorder="1" applyAlignment="1">
      <alignment vertical="top" wrapText="1"/>
      <protection/>
    </xf>
    <xf numFmtId="4" fontId="5" fillId="36" borderId="12" xfId="52" applyNumberFormat="1" applyFont="1" applyFill="1" applyBorder="1" applyAlignment="1">
      <alignment horizontal="right" vertical="center" wrapText="1"/>
      <protection/>
    </xf>
    <xf numFmtId="4" fontId="5" fillId="36" borderId="12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Alignment="1">
      <alignment vertical="center"/>
      <protection/>
    </xf>
    <xf numFmtId="0" fontId="1" fillId="0" borderId="0" xfId="51">
      <alignment/>
      <protection/>
    </xf>
    <xf numFmtId="0" fontId="1" fillId="0" borderId="0" xfId="51" applyAlignment="1">
      <alignment horizontal="right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1" fillId="0" borderId="0" xfId="51" applyAlignment="1">
      <alignment vertical="center"/>
      <protection/>
    </xf>
    <xf numFmtId="0" fontId="22" fillId="0" borderId="0" xfId="51" applyFont="1" applyAlignment="1">
      <alignment horizontal="right" vertical="center"/>
      <protection/>
    </xf>
    <xf numFmtId="0" fontId="24" fillId="0" borderId="12" xfId="51" applyFont="1" applyBorder="1" applyAlignment="1">
      <alignment horizontal="center" vertical="center"/>
      <protection/>
    </xf>
    <xf numFmtId="0" fontId="23" fillId="0" borderId="12" xfId="51" applyFont="1" applyBorder="1" applyAlignment="1">
      <alignment horizontal="center" vertical="center"/>
      <protection/>
    </xf>
    <xf numFmtId="0" fontId="1" fillId="0" borderId="12" xfId="51" applyFont="1" applyBorder="1">
      <alignment/>
      <protection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4" fontId="1" fillId="0" borderId="16" xfId="0" applyNumberFormat="1" applyFont="1" applyBorder="1" applyAlignment="1">
      <alignment/>
    </xf>
    <xf numFmtId="0" fontId="1" fillId="0" borderId="17" xfId="51" applyFont="1" applyFill="1" applyBorder="1" applyAlignment="1">
      <alignment horizontal="center"/>
      <protection/>
    </xf>
    <xf numFmtId="0" fontId="1" fillId="0" borderId="17" xfId="51" applyFont="1" applyFill="1" applyBorder="1" applyAlignment="1">
      <alignment horizontal="left"/>
      <protection/>
    </xf>
    <xf numFmtId="4" fontId="1" fillId="0" borderId="17" xfId="51" applyNumberFormat="1" applyFont="1" applyFill="1" applyBorder="1">
      <alignment/>
      <protection/>
    </xf>
    <xf numFmtId="0" fontId="1" fillId="0" borderId="17" xfId="51" applyFont="1" applyBorder="1" applyAlignment="1">
      <alignment horizontal="center"/>
      <protection/>
    </xf>
    <xf numFmtId="0" fontId="1" fillId="0" borderId="17" xfId="51" applyFont="1" applyBorder="1" applyAlignment="1">
      <alignment horizontal="left"/>
      <protection/>
    </xf>
    <xf numFmtId="168" fontId="1" fillId="0" borderId="17" xfId="51" applyNumberFormat="1" applyFont="1" applyBorder="1" applyAlignment="1">
      <alignment horizontal="right"/>
      <protection/>
    </xf>
    <xf numFmtId="0" fontId="1" fillId="0" borderId="18" xfId="51" applyFont="1" applyBorder="1">
      <alignment/>
      <protection/>
    </xf>
    <xf numFmtId="4" fontId="23" fillId="0" borderId="12" xfId="51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top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4" fontId="22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168" fontId="30" fillId="0" borderId="10" xfId="0" applyNumberFormat="1" applyFont="1" applyBorder="1" applyAlignment="1">
      <alignment vertical="center"/>
    </xf>
    <xf numFmtId="168" fontId="30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 vertical="center"/>
    </xf>
    <xf numFmtId="0" fontId="5" fillId="35" borderId="12" xfId="53" applyFont="1" applyFill="1" applyBorder="1" applyAlignment="1">
      <alignment vertical="center" wrapText="1"/>
      <protection/>
    </xf>
    <xf numFmtId="4" fontId="5" fillId="35" borderId="12" xfId="53" applyNumberFormat="1" applyFont="1" applyFill="1" applyBorder="1" applyAlignment="1">
      <alignment horizontal="right" vertical="center"/>
      <protection/>
    </xf>
    <xf numFmtId="4" fontId="5" fillId="35" borderId="12" xfId="53" applyNumberFormat="1" applyFont="1" applyFill="1" applyBorder="1" applyAlignment="1">
      <alignment vertical="center" wrapText="1"/>
      <protection/>
    </xf>
    <xf numFmtId="0" fontId="5" fillId="35" borderId="12" xfId="53" applyFont="1" applyFill="1" applyBorder="1" applyAlignment="1">
      <alignment vertical="center"/>
      <protection/>
    </xf>
    <xf numFmtId="168" fontId="5" fillId="35" borderId="12" xfId="53" applyNumberFormat="1" applyFont="1" applyFill="1" applyBorder="1" applyAlignment="1">
      <alignment horizontal="right" vertical="center"/>
      <protection/>
    </xf>
    <xf numFmtId="168" fontId="5" fillId="35" borderId="12" xfId="53" applyNumberFormat="1" applyFont="1" applyFill="1" applyBorder="1" applyAlignment="1">
      <alignment wrapText="1"/>
      <protection/>
    </xf>
    <xf numFmtId="168" fontId="5" fillId="35" borderId="12" xfId="53" applyNumberFormat="1" applyFont="1" applyFill="1" applyBorder="1" applyAlignment="1">
      <alignment vertical="center"/>
      <protection/>
    </xf>
    <xf numFmtId="0" fontId="5" fillId="35" borderId="12" xfId="53" applyFont="1" applyFill="1" applyBorder="1" applyAlignment="1">
      <alignment horizontal="left" vertical="center" wrapText="1"/>
      <protection/>
    </xf>
    <xf numFmtId="4" fontId="10" fillId="35" borderId="12" xfId="53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53" applyFont="1" applyBorder="1" applyAlignment="1">
      <alignment vertical="center"/>
      <protection/>
    </xf>
    <xf numFmtId="0" fontId="2" fillId="0" borderId="10" xfId="54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0" fontId="2" fillId="0" borderId="0" xfId="54" applyFont="1" applyBorder="1">
      <alignment/>
      <protection/>
    </xf>
    <xf numFmtId="0" fontId="2" fillId="0" borderId="0" xfId="54" applyFont="1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3" fillId="33" borderId="10" xfId="54" applyFont="1" applyFill="1" applyBorder="1" applyAlignment="1">
      <alignment horizontal="center" vertical="center"/>
      <protection/>
    </xf>
    <xf numFmtId="167" fontId="2" fillId="0" borderId="0" xfId="0" applyNumberFormat="1" applyFont="1" applyBorder="1" applyAlignment="1">
      <alignment/>
    </xf>
    <xf numFmtId="167" fontId="2" fillId="0" borderId="0" xfId="54" applyNumberFormat="1" applyFont="1" applyBorder="1" applyAlignment="1">
      <alignment horizontal="left"/>
      <protection/>
    </xf>
    <xf numFmtId="0" fontId="2" fillId="0" borderId="0" xfId="56" applyFont="1" applyBorder="1" applyAlignment="1">
      <alignment horizontal="left" vertical="center"/>
      <protection/>
    </xf>
    <xf numFmtId="0" fontId="2" fillId="0" borderId="0" xfId="56" applyFont="1" applyBorder="1" applyAlignment="1">
      <alignment vertical="center"/>
      <protection/>
    </xf>
    <xf numFmtId="0" fontId="3" fillId="36" borderId="10" xfId="56" applyFont="1" applyFill="1" applyBorder="1" applyAlignment="1">
      <alignment horizontal="center" vertical="center"/>
      <protection/>
    </xf>
    <xf numFmtId="0" fontId="3" fillId="0" borderId="0" xfId="56" applyFont="1" applyBorder="1" applyAlignment="1">
      <alignment horizontal="left" vertical="center"/>
      <protection/>
    </xf>
    <xf numFmtId="4" fontId="2" fillId="0" borderId="10" xfId="54" applyNumberFormat="1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left" vertical="center"/>
      <protection/>
    </xf>
    <xf numFmtId="4" fontId="2" fillId="0" borderId="10" xfId="54" applyNumberFormat="1" applyFont="1" applyBorder="1" applyAlignment="1">
      <alignment horizontal="center" vertical="top"/>
      <protection/>
    </xf>
    <xf numFmtId="0" fontId="2" fillId="35" borderId="10" xfId="54" applyFont="1" applyFill="1" applyBorder="1" applyAlignment="1">
      <alignment horizontal="left" vertical="center"/>
      <protection/>
    </xf>
    <xf numFmtId="4" fontId="2" fillId="35" borderId="10" xfId="54" applyNumberFormat="1" applyFont="1" applyFill="1" applyBorder="1" applyAlignment="1">
      <alignment horizontal="center" vertical="center"/>
      <protection/>
    </xf>
    <xf numFmtId="0" fontId="3" fillId="35" borderId="10" xfId="54" applyFont="1" applyFill="1" applyBorder="1" applyAlignment="1">
      <alignment vertical="top"/>
      <protection/>
    </xf>
    <xf numFmtId="0" fontId="2" fillId="0" borderId="10" xfId="54" applyFont="1" applyBorder="1" applyAlignment="1">
      <alignment horizontal="center" vertical="top"/>
      <protection/>
    </xf>
    <xf numFmtId="0" fontId="2" fillId="0" borderId="10" xfId="54" applyFont="1" applyBorder="1" applyAlignment="1">
      <alignment vertical="top"/>
      <protection/>
    </xf>
    <xf numFmtId="0" fontId="3" fillId="35" borderId="10" xfId="54" applyFont="1" applyFill="1" applyBorder="1" applyAlignment="1">
      <alignment horizontal="center" vertical="center"/>
      <protection/>
    </xf>
    <xf numFmtId="0" fontId="2" fillId="35" borderId="10" xfId="54" applyFont="1" applyFill="1" applyBorder="1" applyAlignment="1">
      <alignment horizontal="center" vertical="center"/>
      <protection/>
    </xf>
    <xf numFmtId="0" fontId="2" fillId="35" borderId="10" xfId="54" applyFont="1" applyFill="1" applyBorder="1" applyAlignment="1">
      <alignment horizontal="left" vertical="center" wrapText="1"/>
      <protection/>
    </xf>
    <xf numFmtId="0" fontId="3" fillId="33" borderId="10" xfId="54" applyFont="1" applyFill="1" applyBorder="1" applyAlignment="1">
      <alignment horizontal="left" vertical="center"/>
      <protection/>
    </xf>
    <xf numFmtId="0" fontId="11" fillId="35" borderId="12" xfId="53" applyFont="1" applyFill="1" applyBorder="1" applyAlignment="1">
      <alignment horizontal="center" vertical="center"/>
      <protection/>
    </xf>
    <xf numFmtId="0" fontId="14" fillId="35" borderId="12" xfId="53" applyFont="1" applyFill="1" applyBorder="1" applyAlignment="1">
      <alignment horizontal="center" vertical="center"/>
      <protection/>
    </xf>
    <xf numFmtId="0" fontId="14" fillId="37" borderId="12" xfId="53" applyFont="1" applyFill="1" applyBorder="1" applyAlignment="1">
      <alignment horizontal="center" vertical="center"/>
      <protection/>
    </xf>
    <xf numFmtId="1" fontId="14" fillId="35" borderId="12" xfId="53" applyNumberFormat="1" applyFont="1" applyFill="1" applyBorder="1" applyAlignment="1">
      <alignment horizontal="center" vertical="center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9" fillId="33" borderId="12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0" borderId="0" xfId="53" applyFont="1" applyBorder="1" applyAlignment="1">
      <alignment horizontal="center" vertical="center" wrapText="1"/>
      <protection/>
    </xf>
    <xf numFmtId="0" fontId="8" fillId="33" borderId="12" xfId="53" applyFont="1" applyFill="1" applyBorder="1" applyAlignment="1">
      <alignment horizontal="center" vertical="center"/>
      <protection/>
    </xf>
    <xf numFmtId="0" fontId="8" fillId="33" borderId="12" xfId="53" applyFont="1" applyFill="1" applyBorder="1" applyAlignment="1">
      <alignment horizontal="center" vertical="center" wrapText="1"/>
      <protection/>
    </xf>
    <xf numFmtId="4" fontId="16" fillId="0" borderId="10" xfId="0" applyNumberFormat="1" applyFont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17" fillId="34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53" applyFont="1" applyFill="1" applyBorder="1" applyAlignment="1">
      <alignment horizontal="left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33" borderId="10" xfId="53" applyFont="1" applyFill="1" applyBorder="1" applyAlignment="1">
      <alignment horizontal="center" vertical="center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5" fillId="34" borderId="12" xfId="52" applyFont="1" applyFill="1" applyBorder="1" applyAlignment="1">
      <alignment horizontal="center" vertical="center" wrapText="1"/>
      <protection/>
    </xf>
    <xf numFmtId="0" fontId="5" fillId="34" borderId="11" xfId="52" applyFont="1" applyFill="1" applyBorder="1" applyAlignment="1">
      <alignment horizontal="center" vertical="top" wrapText="1"/>
      <protection/>
    </xf>
    <xf numFmtId="0" fontId="5" fillId="36" borderId="12" xfId="52" applyFont="1" applyFill="1" applyBorder="1" applyAlignment="1">
      <alignment horizontal="center" vertical="center" wrapText="1"/>
      <protection/>
    </xf>
    <xf numFmtId="0" fontId="10" fillId="0" borderId="12" xfId="52" applyFont="1" applyBorder="1" applyAlignment="1">
      <alignment horizontal="center" vertical="center" wrapText="1"/>
      <protection/>
    </xf>
    <xf numFmtId="0" fontId="10" fillId="35" borderId="12" xfId="52" applyFont="1" applyFill="1" applyBorder="1" applyAlignment="1">
      <alignment horizontal="center" vertical="center" wrapText="1"/>
      <protection/>
    </xf>
    <xf numFmtId="4" fontId="10" fillId="0" borderId="13" xfId="52" applyNumberFormat="1" applyFont="1" applyBorder="1" applyAlignment="1">
      <alignment horizontal="right" vertical="center" wrapText="1"/>
      <protection/>
    </xf>
    <xf numFmtId="0" fontId="2" fillId="0" borderId="0" xfId="52" applyFont="1" applyBorder="1" applyAlignment="1">
      <alignment horizontal="right" vertical="center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23" fillId="0" borderId="12" xfId="51" applyFont="1" applyBorder="1" applyAlignment="1">
      <alignment horizontal="center" vertical="center" wrapText="1"/>
      <protection/>
    </xf>
    <xf numFmtId="0" fontId="23" fillId="0" borderId="12" xfId="5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1" fillId="0" borderId="0" xfId="51" applyFont="1" applyBorder="1" applyAlignment="1">
      <alignment horizontal="right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23" fillId="33" borderId="12" xfId="51" applyFont="1" applyFill="1" applyBorder="1" applyAlignment="1">
      <alignment horizontal="center" vertical="center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0" fontId="26" fillId="36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Normalny 4 2" xfId="55"/>
    <cellStyle name="Normalny_Arkusz1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3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C17" sqref="C17"/>
    </sheetView>
  </sheetViews>
  <sheetFormatPr defaultColWidth="11.57421875" defaultRowHeight="12.75"/>
  <cols>
    <col min="1" max="1" width="6.7109375" style="0" customWidth="1"/>
    <col min="2" max="2" width="17.57421875" style="0" customWidth="1"/>
    <col min="3" max="3" width="11.28125" style="0" customWidth="1"/>
    <col min="4" max="4" width="9.28125" style="0" customWidth="1"/>
    <col min="5" max="5" width="11.57421875" style="0" customWidth="1"/>
    <col min="6" max="6" width="12.28125" style="0" customWidth="1"/>
    <col min="7" max="7" width="10.57421875" style="0" customWidth="1"/>
    <col min="8" max="8" width="10.8515625" style="0" customWidth="1"/>
    <col min="9" max="9" width="10.00390625" style="0" customWidth="1"/>
    <col min="10" max="10" width="8.421875" style="0" customWidth="1"/>
    <col min="11" max="11" width="12.7109375" style="0" customWidth="1"/>
  </cols>
  <sheetData>
    <row r="1" spans="1:11" ht="12.75">
      <c r="A1" s="1"/>
      <c r="B1" s="2"/>
      <c r="C1" s="2"/>
      <c r="D1" s="2"/>
      <c r="E1" s="2"/>
      <c r="F1" s="1"/>
      <c r="G1" s="3"/>
      <c r="H1" s="3"/>
      <c r="I1" s="3"/>
      <c r="J1" s="3"/>
      <c r="K1" s="4" t="s">
        <v>279</v>
      </c>
    </row>
    <row r="2" spans="1:11" ht="12.75">
      <c r="A2" s="1"/>
      <c r="B2" s="2"/>
      <c r="C2" s="2"/>
      <c r="D2" s="2"/>
      <c r="E2" s="2"/>
      <c r="F2" s="1"/>
      <c r="G2" s="3"/>
      <c r="H2" s="3"/>
      <c r="I2" s="3"/>
      <c r="J2" s="3"/>
      <c r="K2" s="4" t="s">
        <v>280</v>
      </c>
    </row>
    <row r="3" spans="1:11" ht="12.75">
      <c r="A3" s="1"/>
      <c r="B3" s="209" t="s">
        <v>0</v>
      </c>
      <c r="C3" s="209"/>
      <c r="D3" s="209"/>
      <c r="E3" s="2"/>
      <c r="F3" s="1"/>
      <c r="G3" s="1"/>
      <c r="H3" s="1"/>
      <c r="I3" s="1"/>
      <c r="J3" s="1"/>
      <c r="K3" s="1"/>
    </row>
    <row r="4" spans="1:11" ht="12.75">
      <c r="A4" s="1"/>
      <c r="B4" s="2"/>
      <c r="C4" s="2"/>
      <c r="D4" s="2"/>
      <c r="E4" s="2"/>
      <c r="F4" s="1"/>
      <c r="G4" s="1"/>
      <c r="H4" s="1"/>
      <c r="I4" s="1"/>
      <c r="J4" s="1"/>
      <c r="K4" s="1"/>
    </row>
    <row r="5" spans="1:11" ht="12.75">
      <c r="A5" s="210" t="s">
        <v>1</v>
      </c>
      <c r="B5" s="210" t="s">
        <v>2</v>
      </c>
      <c r="C5" s="210" t="s">
        <v>3</v>
      </c>
      <c r="D5" s="210"/>
      <c r="E5" s="210"/>
      <c r="F5" s="210" t="s">
        <v>4</v>
      </c>
      <c r="G5" s="210"/>
      <c r="H5" s="210"/>
      <c r="I5" s="210"/>
      <c r="J5" s="210"/>
      <c r="K5" s="210"/>
    </row>
    <row r="6" spans="1:11" ht="12.75">
      <c r="A6" s="210"/>
      <c r="B6" s="210"/>
      <c r="C6" s="210"/>
      <c r="D6" s="210"/>
      <c r="E6" s="210"/>
      <c r="F6" s="210" t="s">
        <v>5</v>
      </c>
      <c r="G6" s="210" t="s">
        <v>6</v>
      </c>
      <c r="H6" s="210"/>
      <c r="I6" s="210" t="s">
        <v>7</v>
      </c>
      <c r="J6" s="210" t="s">
        <v>6</v>
      </c>
      <c r="K6" s="210"/>
    </row>
    <row r="7" spans="1:11" ht="49.5">
      <c r="A7" s="210"/>
      <c r="B7" s="210"/>
      <c r="C7" s="210"/>
      <c r="D7" s="210"/>
      <c r="E7" s="210"/>
      <c r="F7" s="210"/>
      <c r="G7" s="6" t="s">
        <v>8</v>
      </c>
      <c r="H7" s="7" t="s">
        <v>9</v>
      </c>
      <c r="I7" s="210"/>
      <c r="J7" s="6" t="s">
        <v>8</v>
      </c>
      <c r="K7" s="7" t="s">
        <v>9</v>
      </c>
    </row>
    <row r="8" spans="1:11" ht="12.75">
      <c r="A8" s="5"/>
      <c r="B8" s="5"/>
      <c r="C8" s="8" t="s">
        <v>10</v>
      </c>
      <c r="D8" s="5" t="s">
        <v>11</v>
      </c>
      <c r="E8" s="8" t="s">
        <v>12</v>
      </c>
      <c r="F8" s="5"/>
      <c r="G8" s="5"/>
      <c r="H8" s="8"/>
      <c r="I8" s="5"/>
      <c r="J8" s="5"/>
      <c r="K8" s="8"/>
    </row>
    <row r="9" spans="1:11" ht="12.75">
      <c r="A9" s="9">
        <v>1</v>
      </c>
      <c r="B9" s="9">
        <v>2</v>
      </c>
      <c r="C9" s="205">
        <v>3</v>
      </c>
      <c r="D9" s="205"/>
      <c r="E9" s="205"/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</row>
    <row r="10" spans="1:11" ht="36" customHeight="1">
      <c r="A10" s="206">
        <v>853</v>
      </c>
      <c r="B10" s="11" t="s">
        <v>13</v>
      </c>
      <c r="C10" s="12">
        <v>164317.87</v>
      </c>
      <c r="D10" s="12">
        <f>D11+D12</f>
        <v>0</v>
      </c>
      <c r="E10" s="12">
        <f>C10+D10</f>
        <v>164317.87</v>
      </c>
      <c r="F10" s="12"/>
      <c r="G10" s="12"/>
      <c r="H10" s="12">
        <v>164317.87</v>
      </c>
      <c r="I10" s="12"/>
      <c r="J10" s="12"/>
      <c r="K10" s="12"/>
    </row>
    <row r="11" spans="1:11" ht="53.25" customHeight="1">
      <c r="A11" s="206"/>
      <c r="B11" s="13" t="s">
        <v>14</v>
      </c>
      <c r="C11" s="14">
        <v>156056.08</v>
      </c>
      <c r="D11" s="14">
        <v>-0.01</v>
      </c>
      <c r="E11" s="14">
        <f>C11+D11</f>
        <v>156056.06999999998</v>
      </c>
      <c r="F11" s="14"/>
      <c r="G11" s="14"/>
      <c r="H11" s="14">
        <v>-0.01</v>
      </c>
      <c r="I11" s="14"/>
      <c r="J11" s="14"/>
      <c r="K11" s="14"/>
    </row>
    <row r="12" spans="1:11" ht="53.25" customHeight="1">
      <c r="A12" s="206"/>
      <c r="B12" s="13" t="s">
        <v>14</v>
      </c>
      <c r="C12" s="14">
        <v>8261.79</v>
      </c>
      <c r="D12" s="14">
        <v>0.01</v>
      </c>
      <c r="E12" s="14">
        <f>C12+D12</f>
        <v>8261.800000000001</v>
      </c>
      <c r="F12" s="14"/>
      <c r="G12" s="14"/>
      <c r="H12" s="14">
        <v>0.01</v>
      </c>
      <c r="I12" s="14"/>
      <c r="J12" s="14"/>
      <c r="K12" s="14"/>
    </row>
    <row r="13" spans="1:11" ht="12.75">
      <c r="A13" s="15"/>
      <c r="B13" s="15" t="s">
        <v>15</v>
      </c>
      <c r="C13" s="16">
        <v>29993750.46</v>
      </c>
      <c r="D13" s="17">
        <f>D10</f>
        <v>0</v>
      </c>
      <c r="E13" s="17">
        <f>C13+D13</f>
        <v>29993750.46</v>
      </c>
      <c r="F13" s="17">
        <v>26279411.46</v>
      </c>
      <c r="G13" s="17">
        <v>6267284</v>
      </c>
      <c r="H13" s="17">
        <v>416539.46</v>
      </c>
      <c r="I13" s="17">
        <v>3714339</v>
      </c>
      <c r="J13" s="17">
        <v>67000</v>
      </c>
      <c r="K13" s="17">
        <v>3347639</v>
      </c>
    </row>
    <row r="14" spans="1:11" ht="12.75">
      <c r="A14" s="1"/>
      <c r="B14" s="18"/>
      <c r="C14" s="18"/>
      <c r="D14" s="18"/>
      <c r="E14" s="18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07" t="s">
        <v>16</v>
      </c>
      <c r="B17" s="207"/>
      <c r="C17" s="1"/>
      <c r="D17" s="1"/>
      <c r="E17" s="1"/>
      <c r="F17" s="1"/>
      <c r="G17" s="1"/>
      <c r="H17" s="1"/>
      <c r="I17" s="1"/>
      <c r="J17" s="1"/>
      <c r="K17" s="1"/>
    </row>
    <row r="18" spans="1:12" ht="12.75">
      <c r="A18" s="208" t="s">
        <v>17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</row>
    <row r="19" spans="1:12" ht="12.75">
      <c r="A19" s="208" t="s">
        <v>18</v>
      </c>
      <c r="B19" s="208"/>
      <c r="C19" s="208"/>
      <c r="D19" s="20"/>
      <c r="E19" s="20"/>
      <c r="F19" s="20"/>
      <c r="G19" s="20"/>
      <c r="H19" s="20"/>
      <c r="I19" s="20"/>
      <c r="J19" s="20"/>
      <c r="K19" s="20"/>
      <c r="L19" s="2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sheetProtection selectLockedCells="1" selectUnlockedCells="1"/>
  <mergeCells count="14">
    <mergeCell ref="F6:F7"/>
    <mergeCell ref="G6:H6"/>
    <mergeCell ref="I6:I7"/>
    <mergeCell ref="J6:K6"/>
    <mergeCell ref="C9:E9"/>
    <mergeCell ref="A10:A12"/>
    <mergeCell ref="A17:B17"/>
    <mergeCell ref="A18:L18"/>
    <mergeCell ref="A19:C19"/>
    <mergeCell ref="B3:D3"/>
    <mergeCell ref="A5:A7"/>
    <mergeCell ref="B5:B7"/>
    <mergeCell ref="C5:E7"/>
    <mergeCell ref="F5:K5"/>
  </mergeCells>
  <printOptions/>
  <pageMargins left="0.39375" right="0.39375" top="0.78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43">
      <selection activeCell="H3" sqref="H3"/>
    </sheetView>
  </sheetViews>
  <sheetFormatPr defaultColWidth="11.57421875" defaultRowHeight="12.75"/>
  <cols>
    <col min="1" max="1" width="11.57421875" style="0" customWidth="1"/>
    <col min="2" max="2" width="16.8515625" style="0" customWidth="1"/>
    <col min="3" max="3" width="34.57421875" style="0" customWidth="1"/>
  </cols>
  <sheetData>
    <row r="1" spans="1:8" ht="12.75">
      <c r="A1" s="1"/>
      <c r="B1" s="1"/>
      <c r="C1" s="1"/>
      <c r="D1" s="3"/>
      <c r="E1" s="3"/>
      <c r="F1" s="3"/>
      <c r="G1" s="3"/>
      <c r="H1" s="4" t="s">
        <v>281</v>
      </c>
    </row>
    <row r="2" spans="1:8" ht="12.75">
      <c r="A2" s="1"/>
      <c r="B2" s="1"/>
      <c r="C2" s="1"/>
      <c r="D2" s="3"/>
      <c r="E2" s="3"/>
      <c r="F2" s="3"/>
      <c r="G2" s="3"/>
      <c r="H2" s="4" t="s">
        <v>282</v>
      </c>
    </row>
    <row r="3" spans="1:8" ht="12.75">
      <c r="A3" s="1"/>
      <c r="B3" s="1"/>
      <c r="C3" s="1" t="s">
        <v>19</v>
      </c>
      <c r="D3" s="1"/>
      <c r="E3" s="1"/>
      <c r="F3" s="1"/>
      <c r="G3" s="1"/>
      <c r="H3" s="1"/>
    </row>
    <row r="4" spans="1:8" ht="12.75">
      <c r="A4" s="5"/>
      <c r="B4" s="5"/>
      <c r="C4" s="5"/>
      <c r="D4" s="210" t="s">
        <v>20</v>
      </c>
      <c r="E4" s="210"/>
      <c r="F4" s="210"/>
      <c r="G4" s="210"/>
      <c r="H4" s="210"/>
    </row>
    <row r="5" spans="1:8" ht="12.75">
      <c r="A5" s="210" t="s">
        <v>1</v>
      </c>
      <c r="B5" s="210" t="s">
        <v>21</v>
      </c>
      <c r="C5" s="210" t="s">
        <v>22</v>
      </c>
      <c r="D5" s="210" t="s">
        <v>3</v>
      </c>
      <c r="E5" s="210"/>
      <c r="F5" s="210"/>
      <c r="G5" s="228" t="s">
        <v>4</v>
      </c>
      <c r="H5" s="228"/>
    </row>
    <row r="6" spans="1:8" ht="12.75">
      <c r="A6" s="210"/>
      <c r="B6" s="210"/>
      <c r="C6" s="210"/>
      <c r="D6" s="210"/>
      <c r="E6" s="210"/>
      <c r="F6" s="210"/>
      <c r="G6" s="5" t="s">
        <v>5</v>
      </c>
      <c r="H6" s="8" t="s">
        <v>7</v>
      </c>
    </row>
    <row r="7" spans="1:8" ht="12.75">
      <c r="A7" s="5"/>
      <c r="B7" s="5"/>
      <c r="C7" s="5"/>
      <c r="D7" s="8" t="s">
        <v>10</v>
      </c>
      <c r="E7" s="8" t="s">
        <v>11</v>
      </c>
      <c r="F7" s="8" t="s">
        <v>23</v>
      </c>
      <c r="G7" s="5"/>
      <c r="H7" s="8"/>
    </row>
    <row r="8" spans="1:8" ht="12.75">
      <c r="A8" s="9">
        <v>1</v>
      </c>
      <c r="B8" s="9">
        <v>2</v>
      </c>
      <c r="C8" s="9">
        <v>3</v>
      </c>
      <c r="D8" s="205">
        <v>4</v>
      </c>
      <c r="E8" s="205"/>
      <c r="F8" s="205"/>
      <c r="G8" s="9">
        <v>5</v>
      </c>
      <c r="H8" s="9">
        <v>6</v>
      </c>
    </row>
    <row r="9" spans="1:8" ht="12.75">
      <c r="A9" s="22"/>
      <c r="B9" s="22"/>
      <c r="C9" s="23" t="s">
        <v>24</v>
      </c>
      <c r="D9" s="24">
        <v>8995301.69</v>
      </c>
      <c r="E9" s="24">
        <f>SUM(E10:E12)</f>
        <v>-236000</v>
      </c>
      <c r="F9" s="24">
        <f>D9+E9</f>
        <v>8759301.69</v>
      </c>
      <c r="G9" s="24">
        <v>0</v>
      </c>
      <c r="H9" s="24">
        <f>SUM(H10:H12)</f>
        <v>-236000</v>
      </c>
    </row>
    <row r="10" spans="1:8" ht="12.75">
      <c r="A10" s="206" t="s">
        <v>25</v>
      </c>
      <c r="B10" s="205" t="s">
        <v>26</v>
      </c>
      <c r="C10" s="218" t="s">
        <v>27</v>
      </c>
      <c r="D10" s="217">
        <v>3402532</v>
      </c>
      <c r="E10" s="26">
        <v>35000</v>
      </c>
      <c r="F10" s="217">
        <f>D10+E10</f>
        <v>3437532</v>
      </c>
      <c r="G10" s="26">
        <v>0</v>
      </c>
      <c r="H10" s="26">
        <v>35000</v>
      </c>
    </row>
    <row r="11" spans="1:8" ht="12.75">
      <c r="A11" s="206"/>
      <c r="B11" s="205"/>
      <c r="C11" s="218"/>
      <c r="D11" s="217"/>
      <c r="E11" s="26">
        <v>29000</v>
      </c>
      <c r="F11" s="217"/>
      <c r="G11" s="26">
        <v>0</v>
      </c>
      <c r="H11" s="26">
        <v>29000</v>
      </c>
    </row>
    <row r="12" spans="1:8" ht="12.75">
      <c r="A12" s="206"/>
      <c r="B12" s="205"/>
      <c r="C12" s="218"/>
      <c r="D12" s="217"/>
      <c r="E12" s="26">
        <v>-300000</v>
      </c>
      <c r="F12" s="217"/>
      <c r="G12" s="26">
        <v>0</v>
      </c>
      <c r="H12" s="26">
        <v>-300000</v>
      </c>
    </row>
    <row r="13" spans="1:8" ht="12.75">
      <c r="A13" s="27"/>
      <c r="B13" s="22"/>
      <c r="C13" s="23" t="s">
        <v>28</v>
      </c>
      <c r="D13" s="24">
        <v>3039487</v>
      </c>
      <c r="E13" s="24">
        <f>SUM(E14)</f>
        <v>300000</v>
      </c>
      <c r="F13" s="24">
        <f>SUM(F14)</f>
        <v>3339487</v>
      </c>
      <c r="G13" s="24">
        <v>0</v>
      </c>
      <c r="H13" s="24">
        <f>SUM(H14)</f>
        <v>300000</v>
      </c>
    </row>
    <row r="14" spans="1:8" ht="12.75">
      <c r="A14" s="10"/>
      <c r="B14" s="9">
        <v>60016</v>
      </c>
      <c r="C14" s="25" t="s">
        <v>29</v>
      </c>
      <c r="D14" s="26">
        <v>3039487</v>
      </c>
      <c r="E14" s="26">
        <v>300000</v>
      </c>
      <c r="F14" s="26">
        <f>D14+E14</f>
        <v>3339487</v>
      </c>
      <c r="G14" s="26">
        <v>0</v>
      </c>
      <c r="H14" s="26">
        <v>300000</v>
      </c>
    </row>
    <row r="15" spans="1:8" ht="12.75">
      <c r="A15" s="22"/>
      <c r="B15" s="22"/>
      <c r="C15" s="23" t="s">
        <v>30</v>
      </c>
      <c r="D15" s="24">
        <v>1097333.19</v>
      </c>
      <c r="E15" s="24">
        <f>E16</f>
        <v>165000</v>
      </c>
      <c r="F15" s="24">
        <f>D15+E15</f>
        <v>1262333.19</v>
      </c>
      <c r="G15" s="24">
        <v>0</v>
      </c>
      <c r="H15" s="24">
        <f>H16</f>
        <v>165000</v>
      </c>
    </row>
    <row r="16" spans="1:8" ht="12.75">
      <c r="A16" s="10">
        <v>700</v>
      </c>
      <c r="B16" s="9">
        <v>70005</v>
      </c>
      <c r="C16" s="25" t="s">
        <v>31</v>
      </c>
      <c r="D16" s="26">
        <v>1097333.19</v>
      </c>
      <c r="E16" s="26">
        <v>165000</v>
      </c>
      <c r="F16" s="26">
        <f>D16+E16</f>
        <v>1262333.19</v>
      </c>
      <c r="G16" s="26">
        <v>0</v>
      </c>
      <c r="H16" s="26">
        <f>E16</f>
        <v>165000</v>
      </c>
    </row>
    <row r="17" spans="1:8" ht="12.75">
      <c r="A17" s="27"/>
      <c r="B17" s="22"/>
      <c r="C17" s="23" t="s">
        <v>32</v>
      </c>
      <c r="D17" s="24">
        <v>3703687.63</v>
      </c>
      <c r="E17" s="24">
        <f>SUM(E18:E27)</f>
        <v>60000</v>
      </c>
      <c r="F17" s="24">
        <f>D17+E17</f>
        <v>3763687.63</v>
      </c>
      <c r="G17" s="24">
        <f>G18+G20+G25+G27</f>
        <v>75223</v>
      </c>
      <c r="H17" s="24">
        <f>H18+H20+H25+H27</f>
        <v>-15223</v>
      </c>
    </row>
    <row r="18" spans="1:8" ht="12.75">
      <c r="A18" s="206">
        <v>750</v>
      </c>
      <c r="B18" s="205">
        <v>75022</v>
      </c>
      <c r="C18" s="218" t="s">
        <v>33</v>
      </c>
      <c r="D18" s="217">
        <v>209800</v>
      </c>
      <c r="E18" s="26">
        <v>-6000</v>
      </c>
      <c r="F18" s="217">
        <v>209800000</v>
      </c>
      <c r="G18" s="217">
        <v>6000</v>
      </c>
      <c r="H18" s="217">
        <v>-6000</v>
      </c>
    </row>
    <row r="19" spans="1:8" ht="12.75">
      <c r="A19" s="206"/>
      <c r="B19" s="205"/>
      <c r="C19" s="218"/>
      <c r="D19" s="217"/>
      <c r="E19" s="26">
        <v>6000</v>
      </c>
      <c r="F19" s="217"/>
      <c r="G19" s="217"/>
      <c r="H19" s="217"/>
    </row>
    <row r="20" spans="1:8" ht="12.75">
      <c r="A20" s="206"/>
      <c r="B20" s="205">
        <v>75023</v>
      </c>
      <c r="C20" s="218" t="s">
        <v>34</v>
      </c>
      <c r="D20" s="217">
        <v>3215439.63</v>
      </c>
      <c r="E20" s="26">
        <v>-27965.17</v>
      </c>
      <c r="F20" s="217">
        <v>3193662.63</v>
      </c>
      <c r="G20" s="217">
        <v>9223</v>
      </c>
      <c r="H20" s="217">
        <v>-31000</v>
      </c>
    </row>
    <row r="21" spans="1:8" ht="12.75">
      <c r="A21" s="206"/>
      <c r="B21" s="205"/>
      <c r="C21" s="218"/>
      <c r="D21" s="217"/>
      <c r="E21" s="26">
        <v>27965.17</v>
      </c>
      <c r="F21" s="217"/>
      <c r="G21" s="217"/>
      <c r="H21" s="217"/>
    </row>
    <row r="22" spans="1:8" ht="12.75">
      <c r="A22" s="206"/>
      <c r="B22" s="205"/>
      <c r="C22" s="218"/>
      <c r="D22" s="217"/>
      <c r="E22" s="26">
        <v>-21777</v>
      </c>
      <c r="F22" s="217"/>
      <c r="G22" s="217"/>
      <c r="H22" s="217"/>
    </row>
    <row r="23" spans="1:8" ht="12.75">
      <c r="A23" s="206"/>
      <c r="B23" s="205"/>
      <c r="C23" s="218"/>
      <c r="D23" s="217"/>
      <c r="E23" s="26">
        <v>-9223</v>
      </c>
      <c r="F23" s="217"/>
      <c r="G23" s="217"/>
      <c r="H23" s="217"/>
    </row>
    <row r="24" spans="1:8" ht="12.75">
      <c r="A24" s="206"/>
      <c r="B24" s="205"/>
      <c r="C24" s="218"/>
      <c r="D24" s="217"/>
      <c r="E24" s="26">
        <v>9223</v>
      </c>
      <c r="F24" s="217"/>
      <c r="G24" s="217"/>
      <c r="H24" s="217"/>
    </row>
    <row r="25" spans="1:8" ht="12.75">
      <c r="A25" s="206"/>
      <c r="B25" s="205">
        <v>75075</v>
      </c>
      <c r="C25" s="218" t="s">
        <v>35</v>
      </c>
      <c r="D25" s="217">
        <v>185000</v>
      </c>
      <c r="E25" s="26">
        <v>40000</v>
      </c>
      <c r="F25" s="217">
        <f>D25+E25+E26</f>
        <v>245000</v>
      </c>
      <c r="G25" s="217">
        <v>60000</v>
      </c>
      <c r="H25" s="217">
        <v>0</v>
      </c>
    </row>
    <row r="26" spans="1:8" ht="12.75">
      <c r="A26" s="206"/>
      <c r="B26" s="205"/>
      <c r="C26" s="218"/>
      <c r="D26" s="217"/>
      <c r="E26" s="26">
        <v>20000</v>
      </c>
      <c r="F26" s="217"/>
      <c r="G26" s="217"/>
      <c r="H26" s="217"/>
    </row>
    <row r="27" spans="1:8" ht="12.75">
      <c r="A27" s="206"/>
      <c r="B27" s="9">
        <v>75095</v>
      </c>
      <c r="C27" s="25" t="s">
        <v>36</v>
      </c>
      <c r="D27" s="26">
        <v>0</v>
      </c>
      <c r="E27" s="26">
        <v>21777</v>
      </c>
      <c r="F27" s="26">
        <f>D27+E27</f>
        <v>21777</v>
      </c>
      <c r="G27" s="26">
        <v>0</v>
      </c>
      <c r="H27" s="26">
        <v>21777</v>
      </c>
    </row>
    <row r="28" spans="1:8" ht="21">
      <c r="A28" s="27"/>
      <c r="B28" s="22"/>
      <c r="C28" s="28" t="s">
        <v>37</v>
      </c>
      <c r="D28" s="24">
        <v>339400</v>
      </c>
      <c r="E28" s="24">
        <v>5000</v>
      </c>
      <c r="F28" s="24">
        <f>D28+E28</f>
        <v>344400</v>
      </c>
      <c r="G28" s="24">
        <v>5000</v>
      </c>
      <c r="H28" s="24">
        <v>0</v>
      </c>
    </row>
    <row r="29" spans="1:8" ht="12.75">
      <c r="A29" s="10">
        <v>754</v>
      </c>
      <c r="B29" s="9">
        <v>75412</v>
      </c>
      <c r="C29" s="25" t="s">
        <v>38</v>
      </c>
      <c r="D29" s="26">
        <v>310700</v>
      </c>
      <c r="E29" s="26">
        <v>5000</v>
      </c>
      <c r="F29" s="26">
        <f>D29+E29</f>
        <v>315700</v>
      </c>
      <c r="G29" s="26">
        <v>5000</v>
      </c>
      <c r="H29" s="26">
        <v>0</v>
      </c>
    </row>
    <row r="30" spans="1:8" ht="12.75">
      <c r="A30" s="27"/>
      <c r="B30" s="22"/>
      <c r="C30" s="23" t="s">
        <v>39</v>
      </c>
      <c r="D30" s="24">
        <v>6379870.08</v>
      </c>
      <c r="E30" s="24">
        <f>SUM(E31:E38)</f>
        <v>0</v>
      </c>
      <c r="F30" s="24">
        <f>D30+E30</f>
        <v>6379870.08</v>
      </c>
      <c r="G30" s="24">
        <f>SUM(G31:G35)</f>
        <v>0</v>
      </c>
      <c r="H30" s="24">
        <f>SUM(H31:H35)</f>
        <v>0</v>
      </c>
    </row>
    <row r="31" spans="1:8" ht="12.75" customHeight="1">
      <c r="A31" s="225">
        <v>852</v>
      </c>
      <c r="B31" s="226">
        <v>85212</v>
      </c>
      <c r="C31" s="227" t="s">
        <v>40</v>
      </c>
      <c r="D31" s="221">
        <v>4044000</v>
      </c>
      <c r="E31" s="29">
        <v>-300</v>
      </c>
      <c r="F31" s="221">
        <v>4044000</v>
      </c>
      <c r="G31" s="221">
        <v>0</v>
      </c>
      <c r="H31" s="221">
        <v>0</v>
      </c>
    </row>
    <row r="32" spans="1:8" ht="17.25" customHeight="1">
      <c r="A32" s="225"/>
      <c r="B32" s="226"/>
      <c r="C32" s="227"/>
      <c r="D32" s="221"/>
      <c r="E32" s="29">
        <v>300</v>
      </c>
      <c r="F32" s="221"/>
      <c r="G32" s="221"/>
      <c r="H32" s="221"/>
    </row>
    <row r="33" spans="1:8" ht="12.75">
      <c r="A33" s="225"/>
      <c r="B33" s="226">
        <v>85219</v>
      </c>
      <c r="C33" s="220" t="s">
        <v>41</v>
      </c>
      <c r="D33" s="221">
        <v>604426</v>
      </c>
      <c r="E33" s="29">
        <v>-15000</v>
      </c>
      <c r="F33" s="221">
        <v>604426</v>
      </c>
      <c r="G33" s="221">
        <v>0</v>
      </c>
      <c r="H33" s="221">
        <v>0</v>
      </c>
    </row>
    <row r="34" spans="1:8" ht="13.5" customHeight="1">
      <c r="A34" s="225"/>
      <c r="B34" s="226"/>
      <c r="C34" s="220"/>
      <c r="D34" s="221"/>
      <c r="E34" s="29">
        <v>15000</v>
      </c>
      <c r="F34" s="221"/>
      <c r="G34" s="221"/>
      <c r="H34" s="221"/>
    </row>
    <row r="35" spans="1:8" ht="9.75" customHeight="1">
      <c r="A35" s="222"/>
      <c r="B35" s="223">
        <v>85295</v>
      </c>
      <c r="C35" s="224" t="s">
        <v>36</v>
      </c>
      <c r="D35" s="219">
        <v>824321.59</v>
      </c>
      <c r="E35" s="26">
        <v>10000</v>
      </c>
      <c r="F35" s="219">
        <v>824321.59</v>
      </c>
      <c r="G35" s="219">
        <v>0</v>
      </c>
      <c r="H35" s="219">
        <v>0</v>
      </c>
    </row>
    <row r="36" spans="1:8" ht="12.75">
      <c r="A36" s="222"/>
      <c r="B36" s="223"/>
      <c r="C36" s="223"/>
      <c r="D36" s="219"/>
      <c r="E36" s="26">
        <v>4000</v>
      </c>
      <c r="F36" s="219"/>
      <c r="G36" s="219"/>
      <c r="H36" s="219"/>
    </row>
    <row r="37" spans="1:8" ht="12.75">
      <c r="A37" s="222"/>
      <c r="B37" s="223"/>
      <c r="C37" s="223"/>
      <c r="D37" s="219"/>
      <c r="E37" s="26">
        <v>1000</v>
      </c>
      <c r="F37" s="219"/>
      <c r="G37" s="219"/>
      <c r="H37" s="219"/>
    </row>
    <row r="38" spans="1:8" ht="8.25" customHeight="1">
      <c r="A38" s="222"/>
      <c r="B38" s="223"/>
      <c r="C38" s="223"/>
      <c r="D38" s="219"/>
      <c r="E38" s="26">
        <v>-15000</v>
      </c>
      <c r="F38" s="219"/>
      <c r="G38" s="219"/>
      <c r="H38" s="219"/>
    </row>
    <row r="39" spans="1:8" ht="33" customHeight="1">
      <c r="A39" s="27"/>
      <c r="B39" s="27"/>
      <c r="C39" s="28" t="s">
        <v>42</v>
      </c>
      <c r="D39" s="24">
        <v>183595.38</v>
      </c>
      <c r="E39" s="24">
        <v>0</v>
      </c>
      <c r="F39" s="24">
        <v>183595.38</v>
      </c>
      <c r="G39" s="24">
        <v>0</v>
      </c>
      <c r="H39" s="24">
        <v>0</v>
      </c>
    </row>
    <row r="40" spans="1:8" ht="12.75">
      <c r="A40" s="206">
        <v>853</v>
      </c>
      <c r="B40" s="205">
        <v>85395</v>
      </c>
      <c r="C40" s="218" t="s">
        <v>36</v>
      </c>
      <c r="D40" s="217">
        <v>183595.38</v>
      </c>
      <c r="E40" s="26">
        <v>-0.01</v>
      </c>
      <c r="F40" s="217">
        <f>D40</f>
        <v>183595.38</v>
      </c>
      <c r="G40" s="217">
        <v>0</v>
      </c>
      <c r="H40" s="217">
        <v>0</v>
      </c>
    </row>
    <row r="41" spans="1:8" ht="12.75">
      <c r="A41" s="206"/>
      <c r="B41" s="205"/>
      <c r="C41" s="218"/>
      <c r="D41" s="217"/>
      <c r="E41" s="26">
        <v>0.01</v>
      </c>
      <c r="F41" s="217"/>
      <c r="G41" s="217"/>
      <c r="H41" s="217"/>
    </row>
    <row r="42" spans="1:8" ht="14.25" customHeight="1">
      <c r="A42" s="27"/>
      <c r="B42" s="22"/>
      <c r="C42" s="23" t="s">
        <v>43</v>
      </c>
      <c r="D42" s="24">
        <v>1855625.24</v>
      </c>
      <c r="E42" s="24">
        <f>SUM(E43:E50)</f>
        <v>-97000</v>
      </c>
      <c r="F42" s="24">
        <f>D42+E42</f>
        <v>1758625.24</v>
      </c>
      <c r="G42" s="24">
        <f>G43+G44</f>
        <v>-97000</v>
      </c>
      <c r="H42" s="24">
        <f>H43+H44</f>
        <v>0</v>
      </c>
    </row>
    <row r="43" spans="1:8" ht="12.75">
      <c r="A43" s="206">
        <v>900</v>
      </c>
      <c r="B43" s="9">
        <v>90003</v>
      </c>
      <c r="C43" s="25" t="s">
        <v>44</v>
      </c>
      <c r="D43" s="26">
        <v>303500</v>
      </c>
      <c r="E43" s="26">
        <v>2500</v>
      </c>
      <c r="F43" s="26">
        <f>D43+E43</f>
        <v>306000</v>
      </c>
      <c r="G43" s="26">
        <v>2500</v>
      </c>
      <c r="H43" s="26">
        <v>0</v>
      </c>
    </row>
    <row r="44" spans="1:8" ht="12.75">
      <c r="A44" s="206"/>
      <c r="B44" s="205">
        <v>90095</v>
      </c>
      <c r="C44" s="218" t="s">
        <v>36</v>
      </c>
      <c r="D44" s="217">
        <v>600700</v>
      </c>
      <c r="E44" s="26">
        <v>19600</v>
      </c>
      <c r="F44" s="217">
        <f>D44+E44+E45+E46+E47+E48+E49+E50</f>
        <v>501200</v>
      </c>
      <c r="G44" s="217">
        <v>-99500</v>
      </c>
      <c r="H44" s="217">
        <v>0</v>
      </c>
    </row>
    <row r="45" spans="1:8" ht="12.75">
      <c r="A45" s="206"/>
      <c r="B45" s="205"/>
      <c r="C45" s="218"/>
      <c r="D45" s="217"/>
      <c r="E45" s="26">
        <v>-19600</v>
      </c>
      <c r="F45" s="217"/>
      <c r="G45" s="217"/>
      <c r="H45" s="217"/>
    </row>
    <row r="46" spans="1:8" ht="12.75">
      <c r="A46" s="206"/>
      <c r="B46" s="205"/>
      <c r="C46" s="218"/>
      <c r="D46" s="217"/>
      <c r="E46" s="26">
        <v>-125500</v>
      </c>
      <c r="F46" s="217"/>
      <c r="G46" s="217"/>
      <c r="H46" s="217"/>
    </row>
    <row r="47" spans="1:8" ht="12.75">
      <c r="A47" s="206"/>
      <c r="B47" s="205"/>
      <c r="C47" s="218"/>
      <c r="D47" s="217"/>
      <c r="E47" s="26">
        <v>10000</v>
      </c>
      <c r="F47" s="217"/>
      <c r="G47" s="217"/>
      <c r="H47" s="217"/>
    </row>
    <row r="48" spans="1:8" ht="12.75">
      <c r="A48" s="206"/>
      <c r="B48" s="205"/>
      <c r="C48" s="218"/>
      <c r="D48" s="217"/>
      <c r="E48" s="26">
        <v>5000</v>
      </c>
      <c r="F48" s="217"/>
      <c r="G48" s="217"/>
      <c r="H48" s="217"/>
    </row>
    <row r="49" spans="1:8" ht="12.75">
      <c r="A49" s="206"/>
      <c r="B49" s="205"/>
      <c r="C49" s="218"/>
      <c r="D49" s="217"/>
      <c r="E49" s="26">
        <v>40000</v>
      </c>
      <c r="F49" s="217"/>
      <c r="G49" s="217"/>
      <c r="H49" s="217"/>
    </row>
    <row r="50" spans="1:8" ht="12.75">
      <c r="A50" s="206"/>
      <c r="B50" s="205"/>
      <c r="C50" s="218"/>
      <c r="D50" s="217"/>
      <c r="E50" s="26">
        <v>-29000</v>
      </c>
      <c r="F50" s="217"/>
      <c r="G50" s="217"/>
      <c r="H50" s="217"/>
    </row>
    <row r="51" spans="1:8" ht="12.75">
      <c r="A51" s="27"/>
      <c r="B51" s="22"/>
      <c r="C51" s="27" t="s">
        <v>45</v>
      </c>
      <c r="D51" s="24">
        <v>499026</v>
      </c>
      <c r="E51" s="24">
        <f>E52+E53</f>
        <v>3000</v>
      </c>
      <c r="F51" s="24">
        <f>D51+E51</f>
        <v>502026</v>
      </c>
      <c r="G51" s="24">
        <f>G52+G53</f>
        <v>3000</v>
      </c>
      <c r="H51" s="24">
        <v>0</v>
      </c>
    </row>
    <row r="52" spans="1:8" ht="12.75">
      <c r="A52" s="206">
        <v>921</v>
      </c>
      <c r="B52" s="205">
        <v>92120</v>
      </c>
      <c r="C52" s="205" t="s">
        <v>46</v>
      </c>
      <c r="D52" s="217">
        <v>0</v>
      </c>
      <c r="E52" s="217">
        <v>3000</v>
      </c>
      <c r="F52" s="217">
        <v>3000</v>
      </c>
      <c r="G52" s="217">
        <v>3000</v>
      </c>
      <c r="H52" s="217">
        <v>0</v>
      </c>
    </row>
    <row r="53" spans="1:8" ht="12.75">
      <c r="A53" s="206"/>
      <c r="B53" s="205"/>
      <c r="C53" s="205"/>
      <c r="D53" s="217"/>
      <c r="E53" s="217"/>
      <c r="F53" s="217"/>
      <c r="G53" s="217"/>
      <c r="H53" s="217"/>
    </row>
    <row r="54" spans="1:8" ht="12.75">
      <c r="A54" s="215" t="s">
        <v>47</v>
      </c>
      <c r="B54" s="215"/>
      <c r="C54" s="215"/>
      <c r="D54" s="30">
        <v>38553750.46</v>
      </c>
      <c r="E54" s="30">
        <f>E9+E13+E15+E17+E28+E30+E39+E42+E51</f>
        <v>200000</v>
      </c>
      <c r="F54" s="30">
        <f>D54+E54</f>
        <v>38753750.46</v>
      </c>
      <c r="G54" s="30">
        <v>26201885.18</v>
      </c>
      <c r="H54" s="31">
        <v>12551865.28</v>
      </c>
    </row>
    <row r="55" spans="1:8" ht="12.75">
      <c r="A55" s="216" t="s">
        <v>48</v>
      </c>
      <c r="B55" s="216"/>
      <c r="C55" s="216"/>
      <c r="D55" s="216"/>
      <c r="E55" s="216"/>
      <c r="F55" s="216"/>
      <c r="G55" s="216"/>
      <c r="H55" s="216"/>
    </row>
    <row r="56" spans="1:8" ht="12.75">
      <c r="A56" s="213" t="s">
        <v>49</v>
      </c>
      <c r="B56" s="213"/>
      <c r="C56" s="213"/>
      <c r="D56" s="213"/>
      <c r="E56" s="213"/>
      <c r="F56" s="213"/>
      <c r="G56" s="213"/>
      <c r="H56" s="213"/>
    </row>
    <row r="57" spans="1:8" ht="12.75">
      <c r="A57" s="213" t="s">
        <v>50</v>
      </c>
      <c r="B57" s="213"/>
      <c r="C57" s="213"/>
      <c r="D57" s="213"/>
      <c r="E57" s="213"/>
      <c r="F57" s="213"/>
      <c r="G57" s="213"/>
      <c r="H57" s="213"/>
    </row>
    <row r="58" spans="1:8" ht="12.75">
      <c r="A58" s="213" t="s">
        <v>51</v>
      </c>
      <c r="B58" s="213"/>
      <c r="C58" s="213"/>
      <c r="D58" s="213"/>
      <c r="E58" s="213"/>
      <c r="F58" s="213"/>
      <c r="G58" s="213"/>
      <c r="H58" s="213"/>
    </row>
    <row r="59" spans="1:8" ht="12.75">
      <c r="A59" s="32" t="s">
        <v>52</v>
      </c>
      <c r="B59" s="32"/>
      <c r="C59" s="32"/>
      <c r="D59" s="32"/>
      <c r="E59" s="32"/>
      <c r="F59" s="32"/>
      <c r="G59" s="32"/>
      <c r="H59" s="32"/>
    </row>
    <row r="60" spans="1:8" ht="12.75">
      <c r="A60" s="213" t="s">
        <v>53</v>
      </c>
      <c r="B60" s="213"/>
      <c r="C60" s="213"/>
      <c r="D60" s="213"/>
      <c r="E60" s="213"/>
      <c r="F60" s="213"/>
      <c r="G60" s="213"/>
      <c r="H60" s="32"/>
    </row>
    <row r="61" spans="1:8" ht="12.75">
      <c r="A61" s="213" t="s">
        <v>54</v>
      </c>
      <c r="B61" s="213"/>
      <c r="C61" s="213"/>
      <c r="D61" s="213"/>
      <c r="E61" s="213"/>
      <c r="F61" s="213"/>
      <c r="G61" s="213"/>
      <c r="H61" s="213"/>
    </row>
    <row r="62" spans="1:8" ht="12.75">
      <c r="A62" s="214" t="s">
        <v>55</v>
      </c>
      <c r="B62" s="214"/>
      <c r="C62" s="214"/>
      <c r="D62" s="214"/>
      <c r="E62" s="214"/>
      <c r="F62" s="214"/>
      <c r="G62" s="214"/>
      <c r="H62" s="214"/>
    </row>
    <row r="63" spans="1:8" ht="12.75">
      <c r="A63" s="213" t="s">
        <v>56</v>
      </c>
      <c r="B63" s="213"/>
      <c r="C63" s="213"/>
      <c r="D63" s="213"/>
      <c r="E63" s="213"/>
      <c r="F63" s="213"/>
      <c r="G63" s="213"/>
      <c r="H63" s="213"/>
    </row>
    <row r="64" spans="1:9" ht="12.75">
      <c r="A64" s="208" t="s">
        <v>57</v>
      </c>
      <c r="B64" s="208"/>
      <c r="C64" s="208"/>
      <c r="D64" s="208"/>
      <c r="E64" s="208"/>
      <c r="F64" s="208"/>
      <c r="G64" s="208"/>
      <c r="H64" s="208"/>
      <c r="I64" s="208"/>
    </row>
    <row r="65" spans="1:9" ht="12.75">
      <c r="A65" s="208" t="s">
        <v>58</v>
      </c>
      <c r="B65" s="208"/>
      <c r="C65" s="208"/>
      <c r="D65" s="208"/>
      <c r="E65" s="208"/>
      <c r="F65" s="208"/>
      <c r="G65" s="208"/>
      <c r="H65" s="208"/>
      <c r="I65" s="208"/>
    </row>
    <row r="66" spans="1:9" ht="12.75">
      <c r="A66" s="207" t="s">
        <v>59</v>
      </c>
      <c r="B66" s="207"/>
      <c r="C66" s="207"/>
      <c r="D66" s="207"/>
      <c r="E66" s="207"/>
      <c r="F66" s="207"/>
      <c r="G66" s="207"/>
      <c r="H66" s="207"/>
      <c r="I66" s="207"/>
    </row>
    <row r="67" spans="1:8" ht="12.75">
      <c r="A67" s="19" t="s">
        <v>60</v>
      </c>
      <c r="B67" s="1"/>
      <c r="C67" s="1"/>
      <c r="D67" s="1"/>
      <c r="E67" s="1"/>
      <c r="F67" s="1"/>
      <c r="G67" s="1"/>
      <c r="H67" s="1"/>
    </row>
    <row r="68" spans="1:8" ht="12.75">
      <c r="A68" s="207" t="s">
        <v>61</v>
      </c>
      <c r="B68" s="207"/>
      <c r="C68" s="207"/>
      <c r="D68" s="207"/>
      <c r="E68" s="207"/>
      <c r="F68" s="207"/>
      <c r="G68" s="207"/>
      <c r="H68" s="207"/>
    </row>
    <row r="69" spans="1:8" ht="12.75">
      <c r="A69" s="207" t="s">
        <v>62</v>
      </c>
      <c r="B69" s="207"/>
      <c r="C69" s="207"/>
      <c r="D69" s="207"/>
      <c r="E69" s="207"/>
      <c r="F69" s="207"/>
      <c r="G69" s="207"/>
      <c r="H69" s="207"/>
    </row>
    <row r="70" spans="1:8" ht="12.75">
      <c r="A70" s="207" t="s">
        <v>63</v>
      </c>
      <c r="B70" s="207"/>
      <c r="C70" s="207"/>
      <c r="D70" s="207"/>
      <c r="E70" s="207"/>
      <c r="F70" s="207"/>
      <c r="G70" s="207"/>
      <c r="H70" s="207"/>
    </row>
    <row r="71" spans="1:8" ht="12.75">
      <c r="A71" s="1" t="s">
        <v>64</v>
      </c>
      <c r="B71" s="33"/>
      <c r="C71" s="18"/>
      <c r="D71" s="18"/>
      <c r="E71" s="18"/>
      <c r="F71" s="18"/>
      <c r="G71" s="1"/>
      <c r="H71" s="1"/>
    </row>
    <row r="72" spans="1:8" ht="12.75">
      <c r="A72" s="207" t="s">
        <v>65</v>
      </c>
      <c r="B72" s="207"/>
      <c r="C72" s="207"/>
      <c r="D72" s="207"/>
      <c r="E72" s="207"/>
      <c r="F72" s="207"/>
      <c r="G72" s="207"/>
      <c r="H72" s="207"/>
    </row>
    <row r="73" spans="1:9" ht="12.75">
      <c r="A73" s="212" t="s">
        <v>66</v>
      </c>
      <c r="B73" s="212"/>
      <c r="C73" s="212"/>
      <c r="D73" s="212"/>
      <c r="E73" s="212"/>
      <c r="F73" s="212"/>
      <c r="G73" s="212"/>
      <c r="H73" s="212"/>
      <c r="I73" s="212"/>
    </row>
    <row r="74" spans="1:8" ht="12.75">
      <c r="A74" s="34" t="s">
        <v>67</v>
      </c>
      <c r="B74" s="33"/>
      <c r="C74" s="18"/>
      <c r="D74" s="18"/>
      <c r="E74" s="18"/>
      <c r="F74" s="18"/>
      <c r="G74" s="1"/>
      <c r="H74" s="1"/>
    </row>
    <row r="75" spans="1:8" ht="12.75">
      <c r="A75" s="212" t="s">
        <v>68</v>
      </c>
      <c r="B75" s="212"/>
      <c r="C75" s="212"/>
      <c r="D75" s="212"/>
      <c r="E75" s="212"/>
      <c r="F75" s="212"/>
      <c r="G75" s="212"/>
      <c r="H75" s="212"/>
    </row>
    <row r="76" spans="1:8" ht="12.75">
      <c r="A76" s="207" t="s">
        <v>69</v>
      </c>
      <c r="B76" s="207"/>
      <c r="C76" s="207"/>
      <c r="D76" s="207"/>
      <c r="E76" s="207"/>
      <c r="F76" s="207"/>
      <c r="G76" s="207"/>
      <c r="H76" s="207"/>
    </row>
    <row r="77" spans="1:8" ht="12.75">
      <c r="A77" s="1" t="s">
        <v>70</v>
      </c>
      <c r="B77" s="1"/>
      <c r="C77" s="18"/>
      <c r="D77" s="18"/>
      <c r="E77" s="18"/>
      <c r="F77" s="18"/>
      <c r="G77" s="1"/>
      <c r="H77" s="1"/>
    </row>
    <row r="78" spans="1:8" ht="12.75">
      <c r="A78" s="35" t="s">
        <v>71</v>
      </c>
      <c r="B78" s="1"/>
      <c r="C78" s="18"/>
      <c r="D78" s="18"/>
      <c r="E78" s="18"/>
      <c r="F78" s="18"/>
      <c r="G78" s="1"/>
      <c r="H78" s="1"/>
    </row>
    <row r="79" spans="1:8" ht="12.75">
      <c r="A79" s="207" t="s">
        <v>72</v>
      </c>
      <c r="B79" s="207"/>
      <c r="C79" s="207"/>
      <c r="D79" s="207"/>
      <c r="E79" s="207"/>
      <c r="F79" s="207"/>
      <c r="G79" s="207"/>
      <c r="H79" s="207"/>
    </row>
    <row r="80" spans="1:8" ht="12.75">
      <c r="A80" s="211" t="s">
        <v>73</v>
      </c>
      <c r="B80" s="211"/>
      <c r="C80" s="211"/>
      <c r="D80" s="211"/>
      <c r="E80" s="211"/>
      <c r="F80" s="211"/>
      <c r="G80" s="211"/>
      <c r="H80" s="211"/>
    </row>
  </sheetData>
  <sheetProtection selectLockedCells="1" selectUnlockedCells="1"/>
  <mergeCells count="94">
    <mergeCell ref="D4:H4"/>
    <mergeCell ref="A5:A6"/>
    <mergeCell ref="B5:B6"/>
    <mergeCell ref="C5:C6"/>
    <mergeCell ref="D5:F6"/>
    <mergeCell ref="G5:H5"/>
    <mergeCell ref="D8:F8"/>
    <mergeCell ref="A10:A12"/>
    <mergeCell ref="B10:B12"/>
    <mergeCell ref="C10:C12"/>
    <mergeCell ref="D10:D12"/>
    <mergeCell ref="F10:F12"/>
    <mergeCell ref="A18:A27"/>
    <mergeCell ref="B18:B19"/>
    <mergeCell ref="C18:C19"/>
    <mergeCell ref="D18:D19"/>
    <mergeCell ref="F18:F19"/>
    <mergeCell ref="G18:G19"/>
    <mergeCell ref="B25:B26"/>
    <mergeCell ref="C25:C26"/>
    <mergeCell ref="D25:D26"/>
    <mergeCell ref="F25:F26"/>
    <mergeCell ref="H18:H19"/>
    <mergeCell ref="B20:B24"/>
    <mergeCell ref="C20:C24"/>
    <mergeCell ref="D20:D24"/>
    <mergeCell ref="F20:F24"/>
    <mergeCell ref="G20:G24"/>
    <mergeCell ref="H20:H24"/>
    <mergeCell ref="G25:G26"/>
    <mergeCell ref="H25:H26"/>
    <mergeCell ref="A31:A34"/>
    <mergeCell ref="B31:B32"/>
    <mergeCell ref="C31:C32"/>
    <mergeCell ref="D31:D32"/>
    <mergeCell ref="F31:F32"/>
    <mergeCell ref="G31:G32"/>
    <mergeCell ref="H31:H32"/>
    <mergeCell ref="B33:B34"/>
    <mergeCell ref="C33:C34"/>
    <mergeCell ref="D33:D34"/>
    <mergeCell ref="F33:F34"/>
    <mergeCell ref="G33:G34"/>
    <mergeCell ref="H33:H34"/>
    <mergeCell ref="A35:A38"/>
    <mergeCell ref="B35:B38"/>
    <mergeCell ref="C35:C38"/>
    <mergeCell ref="D35:D38"/>
    <mergeCell ref="F35:F38"/>
    <mergeCell ref="H35:H38"/>
    <mergeCell ref="A40:A41"/>
    <mergeCell ref="B40:B41"/>
    <mergeCell ref="C40:C41"/>
    <mergeCell ref="D40:D41"/>
    <mergeCell ref="F40:F41"/>
    <mergeCell ref="G40:G41"/>
    <mergeCell ref="H40:H41"/>
    <mergeCell ref="B44:B50"/>
    <mergeCell ref="C44:C50"/>
    <mergeCell ref="D44:D50"/>
    <mergeCell ref="F44:F50"/>
    <mergeCell ref="G44:G50"/>
    <mergeCell ref="G35:G38"/>
    <mergeCell ref="H44:H50"/>
    <mergeCell ref="A52:A53"/>
    <mergeCell ref="B52:B53"/>
    <mergeCell ref="C52:C53"/>
    <mergeCell ref="D52:D53"/>
    <mergeCell ref="E52:E53"/>
    <mergeCell ref="F52:F53"/>
    <mergeCell ref="G52:G53"/>
    <mergeCell ref="H52:H53"/>
    <mergeCell ref="A43:A50"/>
    <mergeCell ref="A54:C54"/>
    <mergeCell ref="A55:H55"/>
    <mergeCell ref="A56:H56"/>
    <mergeCell ref="A57:H57"/>
    <mergeCell ref="A58:H58"/>
    <mergeCell ref="A60:G60"/>
    <mergeCell ref="A61:H61"/>
    <mergeCell ref="A62:H62"/>
    <mergeCell ref="A63:H63"/>
    <mergeCell ref="A64:I64"/>
    <mergeCell ref="A65:I65"/>
    <mergeCell ref="A66:I66"/>
    <mergeCell ref="A76:H76"/>
    <mergeCell ref="A79:H79"/>
    <mergeCell ref="A80:H80"/>
    <mergeCell ref="A68:H68"/>
    <mergeCell ref="A69:H69"/>
    <mergeCell ref="A70:H70"/>
    <mergeCell ref="A72:H72"/>
    <mergeCell ref="A73:I73"/>
    <mergeCell ref="A75:H75"/>
  </mergeCells>
  <printOptions/>
  <pageMargins left="0.39375" right="0.39375" top="0.7875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3">
      <selection activeCell="L3" sqref="L3"/>
    </sheetView>
  </sheetViews>
  <sheetFormatPr defaultColWidth="12.7109375" defaultRowHeight="12.75"/>
  <cols>
    <col min="1" max="2" width="5.7109375" style="36" customWidth="1"/>
    <col min="3" max="3" width="6.421875" style="36" customWidth="1"/>
    <col min="4" max="4" width="34.7109375" style="36" customWidth="1"/>
    <col min="5" max="5" width="12.140625" style="36" customWidth="1"/>
    <col min="6" max="6" width="12.421875" style="36" customWidth="1"/>
    <col min="7" max="7" width="16.57421875" style="36" customWidth="1"/>
    <col min="8" max="8" width="15.421875" style="36" customWidth="1"/>
    <col min="9" max="9" width="16.28125" style="36" customWidth="1"/>
    <col min="10" max="11" width="10.00390625" style="36" customWidth="1"/>
    <col min="12" max="16384" width="12.7109375" style="36" customWidth="1"/>
  </cols>
  <sheetData>
    <row r="1" spans="1:13" ht="12.75">
      <c r="A1" s="37"/>
      <c r="B1" s="37"/>
      <c r="C1" s="37"/>
      <c r="D1" s="37"/>
      <c r="E1" s="37"/>
      <c r="F1" s="37"/>
      <c r="G1" s="202" t="s">
        <v>283</v>
      </c>
      <c r="H1" s="203"/>
      <c r="I1" s="203"/>
      <c r="J1" s="204"/>
      <c r="K1" s="204"/>
      <c r="L1" s="38"/>
      <c r="M1" s="39"/>
    </row>
    <row r="2" spans="1:12" ht="12.75">
      <c r="A2" s="37"/>
      <c r="B2" s="37"/>
      <c r="C2" s="37"/>
      <c r="D2" s="37" t="s">
        <v>74</v>
      </c>
      <c r="E2" s="37"/>
      <c r="F2" s="37"/>
      <c r="G2" s="235" t="s">
        <v>280</v>
      </c>
      <c r="H2" s="236"/>
      <c r="I2" s="236"/>
      <c r="J2" s="38"/>
      <c r="K2" s="38"/>
      <c r="L2" s="38"/>
    </row>
    <row r="3" spans="1:11" ht="17.25" customHeight="1">
      <c r="A3" s="237" t="s">
        <v>75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1" ht="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1" ht="12.75" customHeight="1">
      <c r="A5" s="238" t="s">
        <v>76</v>
      </c>
      <c r="B5" s="238" t="s">
        <v>1</v>
      </c>
      <c r="C5" s="238" t="s">
        <v>77</v>
      </c>
      <c r="D5" s="239" t="s">
        <v>78</v>
      </c>
      <c r="E5" s="233" t="s">
        <v>79</v>
      </c>
      <c r="F5" s="233" t="s">
        <v>80</v>
      </c>
      <c r="G5" s="233"/>
      <c r="H5" s="233"/>
      <c r="I5" s="233"/>
      <c r="J5" s="233"/>
      <c r="K5" s="234" t="s">
        <v>81</v>
      </c>
    </row>
    <row r="6" spans="1:11" ht="12.75" customHeight="1">
      <c r="A6" s="238"/>
      <c r="B6" s="238"/>
      <c r="C6" s="238"/>
      <c r="D6" s="239"/>
      <c r="E6" s="233"/>
      <c r="F6" s="233" t="s">
        <v>82</v>
      </c>
      <c r="G6" s="233" t="s">
        <v>83</v>
      </c>
      <c r="H6" s="233"/>
      <c r="I6" s="233"/>
      <c r="J6" s="233"/>
      <c r="K6" s="234"/>
    </row>
    <row r="7" spans="1:11" ht="12.75" customHeight="1">
      <c r="A7" s="238"/>
      <c r="B7" s="238"/>
      <c r="C7" s="238"/>
      <c r="D7" s="239"/>
      <c r="E7" s="233"/>
      <c r="F7" s="233"/>
      <c r="G7" s="233" t="s">
        <v>84</v>
      </c>
      <c r="H7" s="233" t="s">
        <v>85</v>
      </c>
      <c r="I7" s="233" t="s">
        <v>86</v>
      </c>
      <c r="J7" s="234" t="s">
        <v>87</v>
      </c>
      <c r="K7" s="234"/>
    </row>
    <row r="8" spans="1:11" ht="12.75">
      <c r="A8" s="238"/>
      <c r="B8" s="238"/>
      <c r="C8" s="238"/>
      <c r="D8" s="239"/>
      <c r="E8" s="233"/>
      <c r="F8" s="233"/>
      <c r="G8" s="233"/>
      <c r="H8" s="233"/>
      <c r="I8" s="233"/>
      <c r="J8" s="234"/>
      <c r="K8" s="234"/>
    </row>
    <row r="9" spans="1:11" ht="35.25" customHeight="1">
      <c r="A9" s="238"/>
      <c r="B9" s="238"/>
      <c r="C9" s="238"/>
      <c r="D9" s="239"/>
      <c r="E9" s="233"/>
      <c r="F9" s="233"/>
      <c r="G9" s="233"/>
      <c r="H9" s="233"/>
      <c r="I9" s="233"/>
      <c r="J9" s="234"/>
      <c r="K9" s="234"/>
    </row>
    <row r="10" spans="1:11" ht="12.75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  <c r="K10" s="42">
        <v>11</v>
      </c>
    </row>
    <row r="11" spans="1:11" ht="84">
      <c r="A11" s="43">
        <v>1</v>
      </c>
      <c r="B11" s="43" t="s">
        <v>25</v>
      </c>
      <c r="C11" s="43" t="s">
        <v>88</v>
      </c>
      <c r="D11" s="44" t="s">
        <v>89</v>
      </c>
      <c r="E11" s="45">
        <v>5277057.69</v>
      </c>
      <c r="F11" s="45">
        <f>E11</f>
        <v>5277057.69</v>
      </c>
      <c r="G11" s="45">
        <v>50000</v>
      </c>
      <c r="H11" s="45">
        <v>1751918.69</v>
      </c>
      <c r="I11" s="46" t="s">
        <v>90</v>
      </c>
      <c r="J11" s="47"/>
      <c r="K11" s="47"/>
    </row>
    <row r="12" spans="1:11" ht="45" customHeight="1">
      <c r="A12" s="43">
        <v>2</v>
      </c>
      <c r="B12" s="43" t="s">
        <v>25</v>
      </c>
      <c r="C12" s="43" t="s">
        <v>26</v>
      </c>
      <c r="D12" s="44" t="s">
        <v>91</v>
      </c>
      <c r="E12" s="45">
        <v>103000</v>
      </c>
      <c r="F12" s="45">
        <v>103000</v>
      </c>
      <c r="G12" s="45">
        <v>20000</v>
      </c>
      <c r="H12" s="45">
        <v>80000</v>
      </c>
      <c r="I12" s="48" t="s">
        <v>92</v>
      </c>
      <c r="J12" s="47"/>
      <c r="K12" s="47"/>
    </row>
    <row r="13" spans="1:11" ht="45.75" customHeight="1">
      <c r="A13" s="43"/>
      <c r="B13" s="43"/>
      <c r="C13" s="43"/>
      <c r="D13" s="49" t="s">
        <v>93</v>
      </c>
      <c r="E13" s="45">
        <v>109000</v>
      </c>
      <c r="F13" s="45">
        <v>109000</v>
      </c>
      <c r="G13" s="45">
        <v>26000</v>
      </c>
      <c r="H13" s="45">
        <v>80000</v>
      </c>
      <c r="I13" s="48" t="s">
        <v>92</v>
      </c>
      <c r="J13" s="47"/>
      <c r="K13" s="47"/>
    </row>
    <row r="14" spans="1:11" ht="40.5" customHeight="1">
      <c r="A14" s="43">
        <v>3</v>
      </c>
      <c r="B14" s="43" t="s">
        <v>25</v>
      </c>
      <c r="C14" s="43" t="s">
        <v>26</v>
      </c>
      <c r="D14" s="44" t="s">
        <v>94</v>
      </c>
      <c r="E14" s="45">
        <v>100000</v>
      </c>
      <c r="F14" s="45">
        <v>100000</v>
      </c>
      <c r="G14" s="45">
        <v>80532</v>
      </c>
      <c r="H14" s="45">
        <v>19468</v>
      </c>
      <c r="I14" s="48" t="s">
        <v>95</v>
      </c>
      <c r="J14" s="47"/>
      <c r="K14" s="47"/>
    </row>
    <row r="15" spans="1:11" ht="24" customHeight="1">
      <c r="A15" s="43"/>
      <c r="B15" s="43"/>
      <c r="C15" s="43"/>
      <c r="D15" s="49" t="s">
        <v>93</v>
      </c>
      <c r="E15" s="45">
        <v>158000</v>
      </c>
      <c r="F15" s="45">
        <v>158000</v>
      </c>
      <c r="G15" s="45">
        <v>138532</v>
      </c>
      <c r="H15" s="45">
        <v>19468</v>
      </c>
      <c r="I15" s="48"/>
      <c r="J15" s="47"/>
      <c r="K15" s="47"/>
    </row>
    <row r="16" spans="1:11" ht="82.5" customHeight="1">
      <c r="A16" s="43">
        <v>4</v>
      </c>
      <c r="B16" s="43" t="s">
        <v>25</v>
      </c>
      <c r="C16" s="43" t="s">
        <v>26</v>
      </c>
      <c r="D16" s="44" t="s">
        <v>96</v>
      </c>
      <c r="E16" s="45">
        <v>3708440</v>
      </c>
      <c r="F16" s="45">
        <v>3708440</v>
      </c>
      <c r="G16" s="45">
        <v>0</v>
      </c>
      <c r="H16" s="45">
        <v>930532</v>
      </c>
      <c r="I16" s="48" t="s">
        <v>97</v>
      </c>
      <c r="J16" s="47"/>
      <c r="K16" s="47"/>
    </row>
    <row r="17" spans="1:11" ht="36.75" customHeight="1">
      <c r="A17" s="43"/>
      <c r="B17" s="43"/>
      <c r="C17" s="43"/>
      <c r="D17" s="49" t="s">
        <v>93</v>
      </c>
      <c r="E17" s="45">
        <v>3408440</v>
      </c>
      <c r="F17" s="45">
        <v>3408440</v>
      </c>
      <c r="G17" s="45">
        <v>0</v>
      </c>
      <c r="H17" s="45">
        <v>630532</v>
      </c>
      <c r="I17" s="48" t="s">
        <v>97</v>
      </c>
      <c r="J17" s="47"/>
      <c r="K17" s="47"/>
    </row>
    <row r="18" spans="1:11" ht="42.75" customHeight="1">
      <c r="A18" s="43">
        <v>5</v>
      </c>
      <c r="B18" s="43" t="s">
        <v>25</v>
      </c>
      <c r="C18" s="43" t="s">
        <v>26</v>
      </c>
      <c r="D18" s="44" t="s">
        <v>98</v>
      </c>
      <c r="E18" s="45">
        <v>1520000</v>
      </c>
      <c r="F18" s="45">
        <v>1520000</v>
      </c>
      <c r="G18" s="45">
        <v>245000</v>
      </c>
      <c r="H18" s="45">
        <v>1200000</v>
      </c>
      <c r="I18" s="48" t="s">
        <v>99</v>
      </c>
      <c r="J18" s="47"/>
      <c r="K18" s="47"/>
    </row>
    <row r="19" spans="1:11" ht="48" customHeight="1">
      <c r="A19" s="43">
        <v>6</v>
      </c>
      <c r="B19" s="43" t="s">
        <v>25</v>
      </c>
      <c r="C19" s="43" t="s">
        <v>26</v>
      </c>
      <c r="D19" s="44" t="s">
        <v>100</v>
      </c>
      <c r="E19" s="45">
        <v>625000</v>
      </c>
      <c r="F19" s="45">
        <v>625000</v>
      </c>
      <c r="G19" s="45">
        <v>127500</v>
      </c>
      <c r="H19" s="45">
        <v>494500</v>
      </c>
      <c r="I19" s="48" t="s">
        <v>101</v>
      </c>
      <c r="J19" s="47"/>
      <c r="K19" s="47"/>
    </row>
    <row r="20" spans="1:11" ht="44.25" customHeight="1">
      <c r="A20" s="43">
        <v>7</v>
      </c>
      <c r="B20" s="43" t="s">
        <v>25</v>
      </c>
      <c r="C20" s="43" t="s">
        <v>26</v>
      </c>
      <c r="D20" s="44" t="s">
        <v>102</v>
      </c>
      <c r="E20" s="45">
        <v>100000</v>
      </c>
      <c r="F20" s="45">
        <v>100000</v>
      </c>
      <c r="G20" s="45">
        <v>0</v>
      </c>
      <c r="H20" s="50">
        <v>100000</v>
      </c>
      <c r="I20" s="48" t="s">
        <v>103</v>
      </c>
      <c r="J20" s="47"/>
      <c r="K20" s="47"/>
    </row>
    <row r="21" spans="1:11" ht="36" customHeight="1">
      <c r="A21" s="43">
        <v>8</v>
      </c>
      <c r="B21" s="43" t="s">
        <v>25</v>
      </c>
      <c r="C21" s="43" t="s">
        <v>26</v>
      </c>
      <c r="D21" s="44" t="s">
        <v>104</v>
      </c>
      <c r="E21" s="45">
        <v>30000</v>
      </c>
      <c r="F21" s="45">
        <v>30000</v>
      </c>
      <c r="G21" s="45">
        <v>0</v>
      </c>
      <c r="H21" s="45">
        <v>30000</v>
      </c>
      <c r="I21" s="51" t="s">
        <v>95</v>
      </c>
      <c r="J21" s="47"/>
      <c r="K21" s="47"/>
    </row>
    <row r="22" spans="1:11" ht="36" customHeight="1">
      <c r="A22" s="230" t="s">
        <v>105</v>
      </c>
      <c r="B22" s="230"/>
      <c r="C22" s="230"/>
      <c r="D22" s="193" t="s">
        <v>106</v>
      </c>
      <c r="E22" s="197">
        <f>E11+E13+E15+E17+E18+E19+E20+E21</f>
        <v>11227497.690000001</v>
      </c>
      <c r="F22" s="197">
        <f>F11+F13+F15+F17+F18+F19+F20+F21</f>
        <v>11227497.690000001</v>
      </c>
      <c r="G22" s="197">
        <f>G11+G13+G15+G17+G18+G19+G20+G21</f>
        <v>587032</v>
      </c>
      <c r="H22" s="197">
        <f>H11+H13+H15+H17+H18+H19+H20+H21</f>
        <v>4306418.6899999995</v>
      </c>
      <c r="I22" s="198" t="s">
        <v>107</v>
      </c>
      <c r="J22" s="199"/>
      <c r="K22" s="196"/>
    </row>
    <row r="23" spans="1:11" ht="39" customHeight="1">
      <c r="A23" s="43">
        <v>9</v>
      </c>
      <c r="B23" s="43">
        <v>400</v>
      </c>
      <c r="C23" s="43">
        <v>40002</v>
      </c>
      <c r="D23" s="44" t="s">
        <v>108</v>
      </c>
      <c r="E23" s="45">
        <v>40000</v>
      </c>
      <c r="F23" s="45">
        <v>40000</v>
      </c>
      <c r="G23" s="45"/>
      <c r="H23" s="45">
        <v>40000</v>
      </c>
      <c r="I23" s="51" t="s">
        <v>95</v>
      </c>
      <c r="J23" s="47"/>
      <c r="K23" s="47"/>
    </row>
    <row r="24" spans="1:11" ht="36" customHeight="1">
      <c r="A24" s="54">
        <v>10</v>
      </c>
      <c r="B24" s="43">
        <v>400</v>
      </c>
      <c r="C24" s="43">
        <v>40002</v>
      </c>
      <c r="D24" s="44" t="s">
        <v>109</v>
      </c>
      <c r="E24" s="45">
        <v>40000</v>
      </c>
      <c r="F24" s="45">
        <v>40000</v>
      </c>
      <c r="G24" s="45"/>
      <c r="H24" s="45">
        <v>40000</v>
      </c>
      <c r="I24" s="51" t="s">
        <v>95</v>
      </c>
      <c r="J24" s="47"/>
      <c r="K24" s="47"/>
    </row>
    <row r="25" spans="1:11" ht="34.5" customHeight="1">
      <c r="A25" s="54">
        <v>11</v>
      </c>
      <c r="B25" s="43">
        <v>400</v>
      </c>
      <c r="C25" s="43">
        <v>40002</v>
      </c>
      <c r="D25" s="44" t="s">
        <v>110</v>
      </c>
      <c r="E25" s="45">
        <v>20000</v>
      </c>
      <c r="F25" s="45">
        <v>20000</v>
      </c>
      <c r="G25" s="45">
        <v>3710.6</v>
      </c>
      <c r="H25" s="45">
        <v>16289.4</v>
      </c>
      <c r="I25" s="48" t="s">
        <v>95</v>
      </c>
      <c r="J25" s="47"/>
      <c r="K25" s="47"/>
    </row>
    <row r="26" spans="1:11" ht="36.75" customHeight="1">
      <c r="A26" s="54">
        <v>12</v>
      </c>
      <c r="B26" s="43">
        <v>400</v>
      </c>
      <c r="C26" s="43">
        <v>40002</v>
      </c>
      <c r="D26" s="44" t="s">
        <v>111</v>
      </c>
      <c r="E26" s="45">
        <v>15000</v>
      </c>
      <c r="F26" s="45">
        <v>15000</v>
      </c>
      <c r="G26" s="45">
        <v>15000</v>
      </c>
      <c r="H26" s="45"/>
      <c r="I26" s="48" t="s">
        <v>95</v>
      </c>
      <c r="J26" s="47"/>
      <c r="K26" s="47"/>
    </row>
    <row r="27" spans="1:11" ht="33" customHeight="1">
      <c r="A27" s="232" t="s">
        <v>112</v>
      </c>
      <c r="B27" s="232"/>
      <c r="C27" s="232"/>
      <c r="D27" s="200" t="s">
        <v>106</v>
      </c>
      <c r="E27" s="194">
        <f>E23+E24+E25+E26</f>
        <v>115000</v>
      </c>
      <c r="F27" s="194">
        <f>F23+F24+F25+F26</f>
        <v>115000</v>
      </c>
      <c r="G27" s="194">
        <f>G23+G24+G25+G26</f>
        <v>18710.6</v>
      </c>
      <c r="H27" s="194">
        <f>H23+H24+H25+H26</f>
        <v>96289.4</v>
      </c>
      <c r="I27" s="201" t="s">
        <v>95</v>
      </c>
      <c r="J27" s="196"/>
      <c r="K27" s="196"/>
    </row>
    <row r="28" spans="1:11" ht="38.25" customHeight="1">
      <c r="A28" s="43">
        <v>13</v>
      </c>
      <c r="B28" s="43">
        <v>600</v>
      </c>
      <c r="C28" s="43">
        <v>60016</v>
      </c>
      <c r="D28" s="44" t="s">
        <v>113</v>
      </c>
      <c r="E28" s="45">
        <v>855671</v>
      </c>
      <c r="F28" s="45">
        <f>E28</f>
        <v>855671</v>
      </c>
      <c r="G28" s="45">
        <v>0</v>
      </c>
      <c r="H28" s="45">
        <v>855671</v>
      </c>
      <c r="I28" s="48" t="s">
        <v>95</v>
      </c>
      <c r="J28" s="53"/>
      <c r="K28" s="53"/>
    </row>
    <row r="29" spans="1:11" ht="42.75" customHeight="1">
      <c r="A29" s="43">
        <v>14</v>
      </c>
      <c r="B29" s="43">
        <v>600</v>
      </c>
      <c r="C29" s="43">
        <v>60016</v>
      </c>
      <c r="D29" s="44" t="s">
        <v>114</v>
      </c>
      <c r="E29" s="45">
        <v>947140</v>
      </c>
      <c r="F29" s="45">
        <f>E29</f>
        <v>947140</v>
      </c>
      <c r="G29" s="45">
        <v>0</v>
      </c>
      <c r="H29" s="45">
        <v>59570</v>
      </c>
      <c r="I29" s="48" t="s">
        <v>115</v>
      </c>
      <c r="J29" s="47"/>
      <c r="K29" s="47"/>
    </row>
    <row r="30" spans="1:11" ht="42.75" customHeight="1">
      <c r="A30" s="43">
        <v>15</v>
      </c>
      <c r="B30" s="43">
        <v>600</v>
      </c>
      <c r="C30" s="43">
        <v>60016</v>
      </c>
      <c r="D30" s="44" t="s">
        <v>116</v>
      </c>
      <c r="E30" s="45">
        <v>618750</v>
      </c>
      <c r="F30" s="45">
        <v>618750</v>
      </c>
      <c r="G30" s="45">
        <v>0</v>
      </c>
      <c r="H30" s="45">
        <v>318750</v>
      </c>
      <c r="I30" s="48" t="s">
        <v>117</v>
      </c>
      <c r="J30" s="47"/>
      <c r="K30" s="47"/>
    </row>
    <row r="31" spans="1:11" ht="42.75" customHeight="1">
      <c r="A31" s="43">
        <v>16</v>
      </c>
      <c r="B31" s="43">
        <v>600</v>
      </c>
      <c r="C31" s="43">
        <v>60016</v>
      </c>
      <c r="D31" s="44" t="s">
        <v>118</v>
      </c>
      <c r="E31" s="45">
        <v>210000</v>
      </c>
      <c r="F31" s="45">
        <v>210000</v>
      </c>
      <c r="G31" s="45"/>
      <c r="H31" s="45">
        <v>143000</v>
      </c>
      <c r="I31" s="48" t="s">
        <v>119</v>
      </c>
      <c r="J31" s="47"/>
      <c r="K31" s="47"/>
    </row>
    <row r="32" spans="1:11" ht="44.25" customHeight="1">
      <c r="A32" s="43">
        <v>17</v>
      </c>
      <c r="B32" s="43">
        <v>600</v>
      </c>
      <c r="C32" s="43">
        <v>60016</v>
      </c>
      <c r="D32" s="44" t="s">
        <v>120</v>
      </c>
      <c r="E32" s="45">
        <v>75000</v>
      </c>
      <c r="F32" s="45">
        <v>75000</v>
      </c>
      <c r="G32" s="45"/>
      <c r="H32" s="45">
        <v>75000</v>
      </c>
      <c r="I32" s="48" t="s">
        <v>121</v>
      </c>
      <c r="J32" s="47"/>
      <c r="K32" s="47"/>
    </row>
    <row r="33" spans="1:11" ht="36" customHeight="1">
      <c r="A33" s="43">
        <v>18</v>
      </c>
      <c r="B33" s="43">
        <v>600</v>
      </c>
      <c r="C33" s="43">
        <v>60016</v>
      </c>
      <c r="D33" s="44" t="s">
        <v>122</v>
      </c>
      <c r="E33" s="45">
        <v>489420</v>
      </c>
      <c r="F33" s="45">
        <v>489420</v>
      </c>
      <c r="G33" s="45">
        <v>0</v>
      </c>
      <c r="H33" s="45">
        <v>244710</v>
      </c>
      <c r="I33" s="48" t="s">
        <v>123</v>
      </c>
      <c r="J33" s="47"/>
      <c r="K33" s="47"/>
    </row>
    <row r="34" spans="1:11" ht="56.25" customHeight="1">
      <c r="A34" s="43">
        <v>19</v>
      </c>
      <c r="B34" s="43">
        <v>600</v>
      </c>
      <c r="C34" s="43">
        <v>60016</v>
      </c>
      <c r="D34" s="57" t="s">
        <v>124</v>
      </c>
      <c r="E34" s="45">
        <v>230000</v>
      </c>
      <c r="F34" s="45">
        <v>230000</v>
      </c>
      <c r="G34" s="45">
        <v>0</v>
      </c>
      <c r="H34" s="45">
        <v>230000</v>
      </c>
      <c r="I34" s="48" t="s">
        <v>121</v>
      </c>
      <c r="J34" s="47"/>
      <c r="K34" s="47"/>
    </row>
    <row r="35" spans="1:11" ht="36.75" customHeight="1">
      <c r="A35" s="43">
        <v>20</v>
      </c>
      <c r="B35" s="43">
        <v>600</v>
      </c>
      <c r="C35" s="43">
        <v>60016</v>
      </c>
      <c r="D35" s="44" t="s">
        <v>125</v>
      </c>
      <c r="E35" s="45">
        <v>4000</v>
      </c>
      <c r="F35" s="45">
        <v>4000</v>
      </c>
      <c r="G35" s="45">
        <v>4000</v>
      </c>
      <c r="H35" s="45">
        <v>0</v>
      </c>
      <c r="I35" s="48" t="s">
        <v>121</v>
      </c>
      <c r="J35" s="47"/>
      <c r="K35" s="47"/>
    </row>
    <row r="36" spans="1:11" ht="35.25" customHeight="1">
      <c r="A36" s="43">
        <v>21</v>
      </c>
      <c r="B36" s="43">
        <v>600</v>
      </c>
      <c r="C36" s="43">
        <v>60016</v>
      </c>
      <c r="D36" s="44" t="s">
        <v>126</v>
      </c>
      <c r="E36" s="45">
        <v>4000</v>
      </c>
      <c r="F36" s="45">
        <v>4000</v>
      </c>
      <c r="G36" s="45">
        <v>4000</v>
      </c>
      <c r="H36" s="45">
        <v>0</v>
      </c>
      <c r="I36" s="48" t="s">
        <v>121</v>
      </c>
      <c r="J36" s="47"/>
      <c r="K36" s="47"/>
    </row>
    <row r="37" spans="1:11" ht="38.25" customHeight="1">
      <c r="A37" s="43">
        <v>22</v>
      </c>
      <c r="B37" s="43">
        <v>600</v>
      </c>
      <c r="C37" s="43">
        <v>60016</v>
      </c>
      <c r="D37" s="44" t="s">
        <v>127</v>
      </c>
      <c r="E37" s="45">
        <v>8000</v>
      </c>
      <c r="F37" s="45">
        <v>8000</v>
      </c>
      <c r="G37" s="45">
        <v>8000</v>
      </c>
      <c r="H37" s="45">
        <v>0</v>
      </c>
      <c r="I37" s="48" t="s">
        <v>121</v>
      </c>
      <c r="J37" s="47"/>
      <c r="K37" s="47"/>
    </row>
    <row r="38" spans="1:11" ht="42" customHeight="1">
      <c r="A38" s="43">
        <v>23</v>
      </c>
      <c r="B38" s="43">
        <v>600</v>
      </c>
      <c r="C38" s="43">
        <v>60016</v>
      </c>
      <c r="D38" s="58" t="s">
        <v>128</v>
      </c>
      <c r="E38" s="45">
        <v>11598.91</v>
      </c>
      <c r="F38" s="45">
        <v>11598.91</v>
      </c>
      <c r="G38" s="45">
        <v>11598.91</v>
      </c>
      <c r="H38" s="45"/>
      <c r="I38" s="48"/>
      <c r="J38" s="47"/>
      <c r="K38" s="47"/>
    </row>
    <row r="39" spans="1:11" ht="42" customHeight="1">
      <c r="A39" s="43">
        <v>24</v>
      </c>
      <c r="B39" s="43">
        <v>600</v>
      </c>
      <c r="C39" s="43">
        <v>60016</v>
      </c>
      <c r="D39" s="58" t="s">
        <v>129</v>
      </c>
      <c r="E39" s="45">
        <v>0</v>
      </c>
      <c r="F39" s="45">
        <v>0</v>
      </c>
      <c r="G39" s="45">
        <v>0</v>
      </c>
      <c r="H39" s="45">
        <v>0</v>
      </c>
      <c r="I39" s="48"/>
      <c r="J39" s="47"/>
      <c r="K39" s="47"/>
    </row>
    <row r="40" spans="1:11" ht="20.25" customHeight="1">
      <c r="A40" s="43"/>
      <c r="B40" s="43"/>
      <c r="C40" s="43"/>
      <c r="D40" s="59" t="s">
        <v>93</v>
      </c>
      <c r="E40" s="45">
        <v>300000</v>
      </c>
      <c r="F40" s="45">
        <v>300000</v>
      </c>
      <c r="G40" s="45">
        <v>0</v>
      </c>
      <c r="H40" s="45">
        <v>300000</v>
      </c>
      <c r="I40" s="48"/>
      <c r="J40" s="47"/>
      <c r="K40" s="47"/>
    </row>
    <row r="41" spans="1:11" ht="35.25" customHeight="1">
      <c r="A41" s="230" t="s">
        <v>130</v>
      </c>
      <c r="B41" s="230"/>
      <c r="C41" s="230"/>
      <c r="D41" s="200" t="s">
        <v>106</v>
      </c>
      <c r="E41" s="194">
        <f>SUM(E28:E40)</f>
        <v>3753579.91</v>
      </c>
      <c r="F41" s="194">
        <f>SUM(F28:F40)</f>
        <v>3753579.91</v>
      </c>
      <c r="G41" s="194">
        <f>SUM(G28:G38)</f>
        <v>27598.91</v>
      </c>
      <c r="H41" s="194">
        <f>SUM(H28:H40)</f>
        <v>2226701</v>
      </c>
      <c r="I41" s="195" t="s">
        <v>131</v>
      </c>
      <c r="J41" s="74"/>
      <c r="K41" s="74"/>
    </row>
    <row r="42" spans="1:11" ht="45.75" customHeight="1">
      <c r="A42" s="43">
        <v>25</v>
      </c>
      <c r="B42" s="43">
        <v>700</v>
      </c>
      <c r="C42" s="43">
        <v>70005</v>
      </c>
      <c r="D42" s="44" t="s">
        <v>132</v>
      </c>
      <c r="E42" s="45">
        <v>519709.4</v>
      </c>
      <c r="F42" s="45">
        <v>519709.4</v>
      </c>
      <c r="G42" s="45">
        <v>0</v>
      </c>
      <c r="H42" s="45">
        <v>267400</v>
      </c>
      <c r="I42" s="48" t="s">
        <v>133</v>
      </c>
      <c r="J42" s="47"/>
      <c r="K42" s="47"/>
    </row>
    <row r="43" spans="1:11" ht="39" customHeight="1">
      <c r="A43" s="43">
        <v>26</v>
      </c>
      <c r="B43" s="43">
        <v>700</v>
      </c>
      <c r="C43" s="43">
        <v>70005</v>
      </c>
      <c r="D43" s="62" t="s">
        <v>134</v>
      </c>
      <c r="E43" s="45">
        <v>165014.91</v>
      </c>
      <c r="F43" s="45">
        <v>165014.91</v>
      </c>
      <c r="G43" s="45">
        <v>0</v>
      </c>
      <c r="H43" s="45">
        <v>165014.91</v>
      </c>
      <c r="I43" s="48" t="s">
        <v>135</v>
      </c>
      <c r="J43" s="47"/>
      <c r="K43" s="47"/>
    </row>
    <row r="44" spans="1:11" ht="38.25" customHeight="1">
      <c r="A44" s="43">
        <v>27</v>
      </c>
      <c r="B44" s="43">
        <v>700</v>
      </c>
      <c r="C44" s="43">
        <v>70005</v>
      </c>
      <c r="D44" s="44" t="s">
        <v>136</v>
      </c>
      <c r="E44" s="45">
        <v>300000</v>
      </c>
      <c r="F44" s="45">
        <v>300000</v>
      </c>
      <c r="G44" s="45">
        <v>0</v>
      </c>
      <c r="H44" s="45">
        <v>180000</v>
      </c>
      <c r="I44" s="48" t="s">
        <v>137</v>
      </c>
      <c r="J44" s="47"/>
      <c r="K44" s="47"/>
    </row>
    <row r="45" spans="1:11" ht="39" customHeight="1">
      <c r="A45" s="43"/>
      <c r="B45" s="43"/>
      <c r="C45" s="43"/>
      <c r="D45" s="63" t="s">
        <v>138</v>
      </c>
      <c r="E45" s="45">
        <v>465000</v>
      </c>
      <c r="F45" s="45">
        <v>465000</v>
      </c>
      <c r="G45" s="45">
        <v>165000</v>
      </c>
      <c r="H45" s="45">
        <v>180000</v>
      </c>
      <c r="I45" s="48" t="s">
        <v>137</v>
      </c>
      <c r="J45" s="47"/>
      <c r="K45" s="47"/>
    </row>
    <row r="46" spans="1:11" ht="48.75" customHeight="1">
      <c r="A46" s="43">
        <v>28</v>
      </c>
      <c r="B46" s="43">
        <v>700</v>
      </c>
      <c r="C46" s="43">
        <v>70005</v>
      </c>
      <c r="D46" s="44" t="s">
        <v>139</v>
      </c>
      <c r="E46" s="45">
        <v>40000</v>
      </c>
      <c r="F46" s="45">
        <v>40000</v>
      </c>
      <c r="G46" s="45">
        <v>0</v>
      </c>
      <c r="H46" s="45">
        <v>40000</v>
      </c>
      <c r="I46" s="48" t="s">
        <v>135</v>
      </c>
      <c r="J46" s="47"/>
      <c r="K46" s="47"/>
    </row>
    <row r="47" spans="1:11" ht="45.75" customHeight="1">
      <c r="A47" s="43">
        <v>29</v>
      </c>
      <c r="B47" s="43">
        <v>700</v>
      </c>
      <c r="C47" s="43">
        <v>70005</v>
      </c>
      <c r="D47" s="44" t="s">
        <v>140</v>
      </c>
      <c r="E47" s="45">
        <v>3500000</v>
      </c>
      <c r="F47" s="45">
        <v>3500000</v>
      </c>
      <c r="G47" s="64"/>
      <c r="H47" s="45"/>
      <c r="I47" s="48" t="s">
        <v>141</v>
      </c>
      <c r="J47" s="47"/>
      <c r="K47" s="47"/>
    </row>
    <row r="48" spans="1:11" ht="36" customHeight="1">
      <c r="A48" s="43">
        <v>30</v>
      </c>
      <c r="B48" s="43">
        <v>700</v>
      </c>
      <c r="C48" s="43">
        <v>70005</v>
      </c>
      <c r="D48" s="44" t="s">
        <v>142</v>
      </c>
      <c r="E48" s="45">
        <v>4000</v>
      </c>
      <c r="F48" s="45">
        <v>4000</v>
      </c>
      <c r="G48" s="45">
        <v>4000</v>
      </c>
      <c r="H48" s="45"/>
      <c r="I48" s="51" t="s">
        <v>121</v>
      </c>
      <c r="J48" s="47"/>
      <c r="K48" s="47"/>
    </row>
    <row r="49" spans="1:11" ht="41.25" customHeight="1">
      <c r="A49" s="43">
        <v>31</v>
      </c>
      <c r="B49" s="43">
        <v>700</v>
      </c>
      <c r="C49" s="43">
        <v>70005</v>
      </c>
      <c r="D49" s="44" t="s">
        <v>143</v>
      </c>
      <c r="E49" s="45">
        <v>9832.47</v>
      </c>
      <c r="F49" s="45">
        <v>9832.47</v>
      </c>
      <c r="G49" s="45">
        <v>9832.47</v>
      </c>
      <c r="H49" s="45"/>
      <c r="I49" s="51" t="s">
        <v>121</v>
      </c>
      <c r="J49" s="47"/>
      <c r="K49" s="47"/>
    </row>
    <row r="50" spans="1:11" ht="45" customHeight="1">
      <c r="A50" s="43">
        <v>32</v>
      </c>
      <c r="B50" s="43">
        <v>700</v>
      </c>
      <c r="C50" s="43">
        <v>70005</v>
      </c>
      <c r="D50" s="44" t="s">
        <v>144</v>
      </c>
      <c r="E50" s="45">
        <v>8938.61</v>
      </c>
      <c r="F50" s="45">
        <v>8938.61</v>
      </c>
      <c r="G50" s="45">
        <v>8938.61</v>
      </c>
      <c r="H50" s="45"/>
      <c r="I50" s="48" t="s">
        <v>121</v>
      </c>
      <c r="J50" s="47"/>
      <c r="K50" s="47"/>
    </row>
    <row r="51" spans="1:11" ht="39.75" customHeight="1">
      <c r="A51" s="43">
        <v>33</v>
      </c>
      <c r="B51" s="43">
        <v>700</v>
      </c>
      <c r="C51" s="43">
        <v>70005</v>
      </c>
      <c r="D51" s="44" t="s">
        <v>145</v>
      </c>
      <c r="E51" s="45">
        <v>7100</v>
      </c>
      <c r="F51" s="45">
        <v>7100</v>
      </c>
      <c r="G51" s="45">
        <v>7100</v>
      </c>
      <c r="H51" s="45"/>
      <c r="I51" s="48" t="s">
        <v>121</v>
      </c>
      <c r="J51" s="47"/>
      <c r="K51" s="47"/>
    </row>
    <row r="52" spans="1:11" ht="53.25" customHeight="1">
      <c r="A52" s="43">
        <v>34</v>
      </c>
      <c r="B52" s="43">
        <v>700</v>
      </c>
      <c r="C52" s="43">
        <v>70005</v>
      </c>
      <c r="D52" s="44" t="s">
        <v>146</v>
      </c>
      <c r="E52" s="45">
        <v>10194.27</v>
      </c>
      <c r="F52" s="45">
        <v>10194.27</v>
      </c>
      <c r="G52" s="45">
        <v>10194.27</v>
      </c>
      <c r="H52" s="45"/>
      <c r="I52" s="48" t="s">
        <v>121</v>
      </c>
      <c r="J52" s="47"/>
      <c r="K52" s="47"/>
    </row>
    <row r="53" spans="1:11" ht="53.25" customHeight="1">
      <c r="A53" s="43">
        <v>35</v>
      </c>
      <c r="B53" s="43">
        <v>700</v>
      </c>
      <c r="C53" s="43">
        <v>70005</v>
      </c>
      <c r="D53" s="44" t="s">
        <v>147</v>
      </c>
      <c r="E53" s="45">
        <v>6852.93</v>
      </c>
      <c r="F53" s="45">
        <v>6852.93</v>
      </c>
      <c r="G53" s="45">
        <v>6852.93</v>
      </c>
      <c r="H53" s="45"/>
      <c r="I53" s="48" t="s">
        <v>135</v>
      </c>
      <c r="J53" s="47"/>
      <c r="K53" s="47"/>
    </row>
    <row r="54" spans="1:11" ht="42" customHeight="1">
      <c r="A54" s="43">
        <v>36</v>
      </c>
      <c r="B54" s="43">
        <v>700</v>
      </c>
      <c r="C54" s="43">
        <v>70005</v>
      </c>
      <c r="D54" s="44" t="s">
        <v>148</v>
      </c>
      <c r="E54" s="45">
        <v>50000</v>
      </c>
      <c r="F54" s="45">
        <v>50000</v>
      </c>
      <c r="G54" s="45">
        <v>50000</v>
      </c>
      <c r="H54" s="45">
        <v>0</v>
      </c>
      <c r="I54" s="48" t="s">
        <v>135</v>
      </c>
      <c r="J54" s="47"/>
      <c r="K54" s="47"/>
    </row>
    <row r="55" spans="1:11" ht="37.5" customHeight="1">
      <c r="A55" s="230" t="s">
        <v>149</v>
      </c>
      <c r="B55" s="230"/>
      <c r="C55" s="230"/>
      <c r="D55" s="193" t="s">
        <v>106</v>
      </c>
      <c r="E55" s="194">
        <f>E42+E43+E45+E46+E47+E48+E49+E50+E51+E52+E53+E54</f>
        <v>4786642.59</v>
      </c>
      <c r="F55" s="194">
        <f>F42+F43+F45+F46+F47+F48+F49+F50+F51+F52+F53+F54</f>
        <v>4786642.59</v>
      </c>
      <c r="G55" s="194">
        <f>G42+G43+G45+G46+G47+G48+G49+G50+G51+G52+G53+G54</f>
        <v>261918.28</v>
      </c>
      <c r="H55" s="194">
        <f>H42+H43+H44+H46+H47+H48+H49+H50+H51+H52+H53+H54</f>
        <v>652414.91</v>
      </c>
      <c r="I55" s="195" t="s">
        <v>150</v>
      </c>
      <c r="J55" s="74"/>
      <c r="K55" s="61"/>
    </row>
    <row r="56" spans="1:11" ht="33" customHeight="1">
      <c r="A56" s="65">
        <v>37</v>
      </c>
      <c r="B56" s="65">
        <v>750</v>
      </c>
      <c r="C56" s="65">
        <v>75022</v>
      </c>
      <c r="D56" s="66" t="s">
        <v>151</v>
      </c>
      <c r="E56" s="67">
        <v>6000</v>
      </c>
      <c r="F56" s="67">
        <v>6000</v>
      </c>
      <c r="G56" s="67">
        <v>6000</v>
      </c>
      <c r="H56" s="68"/>
      <c r="I56" s="69" t="s">
        <v>135</v>
      </c>
      <c r="J56" s="70"/>
      <c r="K56" s="71"/>
    </row>
    <row r="57" spans="1:11" ht="21.75" customHeight="1">
      <c r="A57" s="65"/>
      <c r="B57" s="65"/>
      <c r="C57" s="65"/>
      <c r="D57" s="72" t="s">
        <v>93</v>
      </c>
      <c r="E57" s="67">
        <v>0</v>
      </c>
      <c r="F57" s="67">
        <v>0</v>
      </c>
      <c r="G57" s="67">
        <v>0</v>
      </c>
      <c r="H57" s="68"/>
      <c r="I57" s="69"/>
      <c r="J57" s="70"/>
      <c r="K57" s="71"/>
    </row>
    <row r="58" spans="1:11" ht="39" customHeight="1">
      <c r="A58" s="65">
        <v>38</v>
      </c>
      <c r="B58" s="65">
        <v>750</v>
      </c>
      <c r="C58" s="65">
        <v>75023</v>
      </c>
      <c r="D58" s="66" t="s">
        <v>152</v>
      </c>
      <c r="E58" s="67">
        <v>31000</v>
      </c>
      <c r="F58" s="67">
        <v>31000</v>
      </c>
      <c r="G58" s="67">
        <v>31000</v>
      </c>
      <c r="H58" s="68"/>
      <c r="I58" s="69" t="s">
        <v>135</v>
      </c>
      <c r="J58" s="70"/>
      <c r="K58" s="71"/>
    </row>
    <row r="59" spans="1:11" ht="25.5" customHeight="1">
      <c r="A59" s="65"/>
      <c r="B59" s="65"/>
      <c r="C59" s="65"/>
      <c r="D59" s="73" t="s">
        <v>93</v>
      </c>
      <c r="E59" s="67">
        <v>0</v>
      </c>
      <c r="F59" s="67">
        <v>0</v>
      </c>
      <c r="G59" s="67">
        <v>0</v>
      </c>
      <c r="H59" s="68"/>
      <c r="I59" s="69"/>
      <c r="J59" s="70"/>
      <c r="K59" s="71"/>
    </row>
    <row r="60" spans="1:11" ht="36.75" customHeight="1">
      <c r="A60" s="229" t="s">
        <v>153</v>
      </c>
      <c r="B60" s="229"/>
      <c r="C60" s="229"/>
      <c r="D60" s="55" t="s">
        <v>106</v>
      </c>
      <c r="E60" s="56">
        <f>E57+E59</f>
        <v>0</v>
      </c>
      <c r="F60" s="56">
        <f>F57+F59</f>
        <v>0</v>
      </c>
      <c r="G60" s="56">
        <f>G57+G59</f>
        <v>0</v>
      </c>
      <c r="H60" s="56"/>
      <c r="I60" s="60" t="s">
        <v>135</v>
      </c>
      <c r="J60" s="61"/>
      <c r="K60" s="61"/>
    </row>
    <row r="61" spans="1:11" ht="42.75" customHeight="1">
      <c r="A61" s="65">
        <v>39</v>
      </c>
      <c r="B61" s="65">
        <v>754</v>
      </c>
      <c r="C61" s="65">
        <v>75412</v>
      </c>
      <c r="D61" s="66" t="s">
        <v>154</v>
      </c>
      <c r="E61" s="67">
        <v>60000</v>
      </c>
      <c r="F61" s="67">
        <v>60000</v>
      </c>
      <c r="G61" s="67">
        <v>10000</v>
      </c>
      <c r="H61" s="67">
        <v>50000</v>
      </c>
      <c r="I61" s="69" t="s">
        <v>135</v>
      </c>
      <c r="J61" s="70"/>
      <c r="K61" s="71"/>
    </row>
    <row r="62" spans="1:11" ht="42.75" customHeight="1">
      <c r="A62" s="229" t="s">
        <v>155</v>
      </c>
      <c r="B62" s="229"/>
      <c r="C62" s="229"/>
      <c r="D62" s="52" t="s">
        <v>106</v>
      </c>
      <c r="E62" s="56">
        <f>E61</f>
        <v>60000</v>
      </c>
      <c r="F62" s="56">
        <f>F61</f>
        <v>60000</v>
      </c>
      <c r="G62" s="56">
        <v>10000</v>
      </c>
      <c r="H62" s="56">
        <v>50000</v>
      </c>
      <c r="I62" s="60" t="s">
        <v>135</v>
      </c>
      <c r="J62" s="74"/>
      <c r="K62" s="61"/>
    </row>
    <row r="63" spans="1:11" ht="48.75" customHeight="1">
      <c r="A63" s="43">
        <v>40</v>
      </c>
      <c r="B63" s="43">
        <v>801</v>
      </c>
      <c r="C63" s="43">
        <v>80101</v>
      </c>
      <c r="D63" s="44" t="s">
        <v>156</v>
      </c>
      <c r="E63" s="45">
        <v>230000</v>
      </c>
      <c r="F63" s="45">
        <v>230000</v>
      </c>
      <c r="G63" s="45">
        <v>0</v>
      </c>
      <c r="H63" s="45">
        <v>69500</v>
      </c>
      <c r="I63" s="48" t="s">
        <v>157</v>
      </c>
      <c r="J63" s="47"/>
      <c r="K63" s="47"/>
    </row>
    <row r="64" spans="1:11" ht="60.75" customHeight="1">
      <c r="A64" s="43">
        <v>41</v>
      </c>
      <c r="B64" s="43">
        <v>801</v>
      </c>
      <c r="C64" s="43">
        <v>80101</v>
      </c>
      <c r="D64" s="44" t="s">
        <v>158</v>
      </c>
      <c r="E64" s="45">
        <v>227700</v>
      </c>
      <c r="F64" s="45">
        <v>227700</v>
      </c>
      <c r="G64" s="45">
        <v>0</v>
      </c>
      <c r="H64" s="45">
        <v>163850</v>
      </c>
      <c r="I64" s="48" t="s">
        <v>159</v>
      </c>
      <c r="J64" s="47"/>
      <c r="K64" s="47"/>
    </row>
    <row r="65" spans="1:11" ht="48.75" customHeight="1">
      <c r="A65" s="43">
        <v>42</v>
      </c>
      <c r="B65" s="43">
        <v>801</v>
      </c>
      <c r="C65" s="43">
        <v>80101</v>
      </c>
      <c r="D65" s="44" t="s">
        <v>160</v>
      </c>
      <c r="E65" s="45">
        <v>221000</v>
      </c>
      <c r="F65" s="45">
        <v>221000</v>
      </c>
      <c r="G65" s="45">
        <v>0</v>
      </c>
      <c r="H65" s="45">
        <v>55250</v>
      </c>
      <c r="I65" s="48" t="s">
        <v>161</v>
      </c>
      <c r="J65" s="47"/>
      <c r="K65" s="47"/>
    </row>
    <row r="66" spans="1:11" ht="45.75" customHeight="1">
      <c r="A66" s="43">
        <v>43</v>
      </c>
      <c r="B66" s="43">
        <v>801</v>
      </c>
      <c r="C66" s="43">
        <v>80101</v>
      </c>
      <c r="D66" s="44" t="s">
        <v>162</v>
      </c>
      <c r="E66" s="45">
        <v>235000</v>
      </c>
      <c r="F66" s="45">
        <v>235000</v>
      </c>
      <c r="G66" s="45">
        <v>0</v>
      </c>
      <c r="H66" s="45">
        <v>44750</v>
      </c>
      <c r="I66" s="48" t="s">
        <v>163</v>
      </c>
      <c r="J66" s="47"/>
      <c r="K66" s="47"/>
    </row>
    <row r="67" spans="1:11" ht="45.75" customHeight="1">
      <c r="A67" s="43">
        <v>44</v>
      </c>
      <c r="B67" s="43">
        <v>801</v>
      </c>
      <c r="C67" s="43">
        <v>80101</v>
      </c>
      <c r="D67" s="44" t="s">
        <v>164</v>
      </c>
      <c r="E67" s="45">
        <v>60000</v>
      </c>
      <c r="F67" s="45">
        <v>60000</v>
      </c>
      <c r="G67" s="45">
        <v>0</v>
      </c>
      <c r="H67" s="45">
        <v>60000</v>
      </c>
      <c r="I67" s="48" t="s">
        <v>121</v>
      </c>
      <c r="J67" s="47"/>
      <c r="K67" s="47"/>
    </row>
    <row r="68" spans="1:11" ht="36" customHeight="1">
      <c r="A68" s="43">
        <v>45</v>
      </c>
      <c r="B68" s="43">
        <v>801</v>
      </c>
      <c r="C68" s="43">
        <v>80101</v>
      </c>
      <c r="D68" s="44" t="s">
        <v>165</v>
      </c>
      <c r="E68" s="45">
        <v>14833.83</v>
      </c>
      <c r="F68" s="45">
        <v>14833.83</v>
      </c>
      <c r="G68" s="45">
        <v>14833.83</v>
      </c>
      <c r="H68" s="45"/>
      <c r="I68" s="48" t="s">
        <v>121</v>
      </c>
      <c r="J68" s="47"/>
      <c r="K68" s="47"/>
    </row>
    <row r="69" spans="1:11" ht="35.25" customHeight="1">
      <c r="A69" s="43">
        <v>46</v>
      </c>
      <c r="B69" s="43">
        <v>801</v>
      </c>
      <c r="C69" s="43">
        <v>80101</v>
      </c>
      <c r="D69" s="44" t="s">
        <v>166</v>
      </c>
      <c r="E69" s="45">
        <v>6130.42</v>
      </c>
      <c r="F69" s="45">
        <v>6130.42</v>
      </c>
      <c r="G69" s="45">
        <v>6130.42</v>
      </c>
      <c r="H69" s="45">
        <v>0</v>
      </c>
      <c r="I69" s="48" t="s">
        <v>121</v>
      </c>
      <c r="J69" s="47"/>
      <c r="K69" s="47"/>
    </row>
    <row r="70" spans="1:11" ht="39.75" customHeight="1">
      <c r="A70" s="229" t="s">
        <v>167</v>
      </c>
      <c r="B70" s="229"/>
      <c r="C70" s="229"/>
      <c r="D70" s="55" t="s">
        <v>106</v>
      </c>
      <c r="E70" s="56">
        <f>E63+E64+E65+E66+E67+E68+E69</f>
        <v>994664.25</v>
      </c>
      <c r="F70" s="56">
        <f>F63+F64+F65+F66+F67+F68+F69</f>
        <v>994664.25</v>
      </c>
      <c r="G70" s="56">
        <f>G63+G64+G65+G66+G67+G68+G69</f>
        <v>20964.25</v>
      </c>
      <c r="H70" s="56">
        <f>SUM(H63:H69)</f>
        <v>393350</v>
      </c>
      <c r="I70" s="60" t="s">
        <v>168</v>
      </c>
      <c r="J70" s="61"/>
      <c r="K70" s="61"/>
    </row>
    <row r="71" spans="1:11" ht="47.25" customHeight="1">
      <c r="A71" s="43">
        <v>47</v>
      </c>
      <c r="B71" s="43">
        <v>900</v>
      </c>
      <c r="C71" s="43">
        <v>90015</v>
      </c>
      <c r="D71" s="44" t="s">
        <v>169</v>
      </c>
      <c r="E71" s="45">
        <v>150000</v>
      </c>
      <c r="F71" s="45">
        <v>150000</v>
      </c>
      <c r="G71" s="45"/>
      <c r="H71" s="45">
        <v>150000</v>
      </c>
      <c r="I71" s="48" t="s">
        <v>121</v>
      </c>
      <c r="J71" s="47"/>
      <c r="K71" s="47"/>
    </row>
    <row r="72" spans="1:11" ht="45.75" customHeight="1">
      <c r="A72" s="43">
        <v>48</v>
      </c>
      <c r="B72" s="43">
        <v>900</v>
      </c>
      <c r="C72" s="43">
        <v>90015</v>
      </c>
      <c r="D72" s="44" t="s">
        <v>170</v>
      </c>
      <c r="E72" s="45">
        <v>6725.24</v>
      </c>
      <c r="F72" s="45">
        <v>6725.24</v>
      </c>
      <c r="G72" s="45">
        <v>6725.24</v>
      </c>
      <c r="H72" s="45"/>
      <c r="I72" s="48" t="s">
        <v>121</v>
      </c>
      <c r="J72" s="47"/>
      <c r="K72" s="47"/>
    </row>
    <row r="73" spans="1:11" ht="45.75" customHeight="1">
      <c r="A73" s="43">
        <v>49</v>
      </c>
      <c r="B73" s="43">
        <v>900</v>
      </c>
      <c r="C73" s="43">
        <v>90015</v>
      </c>
      <c r="D73" s="44" t="s">
        <v>171</v>
      </c>
      <c r="E73" s="45">
        <v>4000</v>
      </c>
      <c r="F73" s="45">
        <v>4000</v>
      </c>
      <c r="G73" s="45">
        <v>4000</v>
      </c>
      <c r="H73" s="45"/>
      <c r="I73" s="48" t="s">
        <v>121</v>
      </c>
      <c r="J73" s="47"/>
      <c r="K73" s="47"/>
    </row>
    <row r="74" spans="1:11" ht="45.75" customHeight="1">
      <c r="A74" s="43">
        <v>50</v>
      </c>
      <c r="B74" s="43">
        <v>900</v>
      </c>
      <c r="C74" s="43">
        <v>90015</v>
      </c>
      <c r="D74" s="44" t="s">
        <v>172</v>
      </c>
      <c r="E74" s="45">
        <v>10800</v>
      </c>
      <c r="F74" s="45">
        <v>10800</v>
      </c>
      <c r="G74" s="45">
        <v>10800</v>
      </c>
      <c r="H74" s="45"/>
      <c r="I74" s="48" t="s">
        <v>121</v>
      </c>
      <c r="J74" s="47"/>
      <c r="K74" s="47"/>
    </row>
    <row r="75" spans="1:11" ht="33.75" customHeight="1">
      <c r="A75" s="43">
        <v>51</v>
      </c>
      <c r="B75" s="43">
        <v>900</v>
      </c>
      <c r="C75" s="43">
        <v>90015</v>
      </c>
      <c r="D75" s="44" t="s">
        <v>173</v>
      </c>
      <c r="E75" s="45">
        <v>4000</v>
      </c>
      <c r="F75" s="45">
        <v>4000</v>
      </c>
      <c r="G75" s="45">
        <v>4000</v>
      </c>
      <c r="H75" s="45"/>
      <c r="I75" s="48" t="s">
        <v>121</v>
      </c>
      <c r="J75" s="47"/>
      <c r="K75" s="47"/>
    </row>
    <row r="76" spans="1:11" ht="35.25" customHeight="1">
      <c r="A76" s="43">
        <v>52</v>
      </c>
      <c r="B76" s="43">
        <v>900</v>
      </c>
      <c r="C76" s="43">
        <v>90015</v>
      </c>
      <c r="D76" s="44" t="s">
        <v>174</v>
      </c>
      <c r="E76" s="45">
        <v>4000</v>
      </c>
      <c r="F76" s="45">
        <v>4000</v>
      </c>
      <c r="G76" s="45">
        <v>4000</v>
      </c>
      <c r="H76" s="45">
        <v>0</v>
      </c>
      <c r="I76" s="48" t="s">
        <v>121</v>
      </c>
      <c r="J76" s="47"/>
      <c r="K76" s="47"/>
    </row>
    <row r="77" spans="1:11" ht="38.25" customHeight="1">
      <c r="A77" s="230" t="s">
        <v>175</v>
      </c>
      <c r="B77" s="230"/>
      <c r="C77" s="230"/>
      <c r="D77" s="193" t="s">
        <v>106</v>
      </c>
      <c r="E77" s="194">
        <f>E71+E72+E73+E74+E75+E76</f>
        <v>179525.24</v>
      </c>
      <c r="F77" s="194">
        <f>F71+F72+F73+F74+F75+F76</f>
        <v>179525.24</v>
      </c>
      <c r="G77" s="194">
        <f>G71+G72+G73+G74+G75+G76</f>
        <v>29525.239999999998</v>
      </c>
      <c r="H77" s="194">
        <f>SUM(H71:H76)</f>
        <v>150000</v>
      </c>
      <c r="I77" s="195" t="s">
        <v>135</v>
      </c>
      <c r="J77" s="196"/>
      <c r="K77" s="196"/>
    </row>
    <row r="78" spans="1:11" ht="46.5" customHeight="1">
      <c r="A78" s="43">
        <v>53</v>
      </c>
      <c r="B78" s="43">
        <v>921</v>
      </c>
      <c r="C78" s="43">
        <v>92109</v>
      </c>
      <c r="D78" s="44" t="s">
        <v>176</v>
      </c>
      <c r="E78" s="45">
        <v>211300</v>
      </c>
      <c r="F78" s="45">
        <v>211300</v>
      </c>
      <c r="G78" s="45">
        <v>0</v>
      </c>
      <c r="H78" s="45">
        <v>82026</v>
      </c>
      <c r="I78" s="48" t="s">
        <v>177</v>
      </c>
      <c r="J78" s="47"/>
      <c r="K78" s="47"/>
    </row>
    <row r="79" spans="1:11" ht="36.75" customHeight="1">
      <c r="A79" s="230" t="s">
        <v>178</v>
      </c>
      <c r="B79" s="230"/>
      <c r="C79" s="230"/>
      <c r="D79" s="193" t="s">
        <v>106</v>
      </c>
      <c r="E79" s="194">
        <f>E78</f>
        <v>211300</v>
      </c>
      <c r="F79" s="194">
        <f>F78</f>
        <v>211300</v>
      </c>
      <c r="G79" s="194">
        <f>G78</f>
        <v>0</v>
      </c>
      <c r="H79" s="194">
        <f>H78</f>
        <v>82026</v>
      </c>
      <c r="I79" s="195" t="s">
        <v>179</v>
      </c>
      <c r="J79" s="53"/>
      <c r="K79" s="53"/>
    </row>
    <row r="80" spans="1:11" ht="43.5" customHeight="1">
      <c r="A80" s="231" t="s">
        <v>3</v>
      </c>
      <c r="B80" s="231"/>
      <c r="C80" s="231"/>
      <c r="D80" s="75"/>
      <c r="E80" s="76">
        <f>E22+E27+E41+E55+E60+E62+E70+E77+E79</f>
        <v>21328209.68</v>
      </c>
      <c r="F80" s="76">
        <f>F22+F27+F41+F55+F60+F62+F70+F77+F79</f>
        <v>21328209.68</v>
      </c>
      <c r="G80" s="76">
        <f>G22+G27+G41+G55+G60+G62+G70+G77+G79</f>
        <v>955749.28</v>
      </c>
      <c r="H80" s="77">
        <f>H22+H27+H41+H55+H62+H70+H77+H79</f>
        <v>7957200</v>
      </c>
      <c r="I80" s="78" t="s">
        <v>180</v>
      </c>
      <c r="J80" s="77"/>
      <c r="K80" s="79"/>
    </row>
    <row r="81" spans="1:11" ht="12.75">
      <c r="A81" s="37" t="s">
        <v>181</v>
      </c>
      <c r="B81" s="37"/>
      <c r="C81" s="37"/>
      <c r="J81" s="37"/>
      <c r="K81" s="37"/>
    </row>
    <row r="82" spans="1:11" ht="12.75">
      <c r="A82" s="37" t="s">
        <v>182</v>
      </c>
      <c r="B82" s="37"/>
      <c r="C82" s="37"/>
      <c r="J82" s="37"/>
      <c r="K82" s="37"/>
    </row>
    <row r="83" spans="1:11" ht="12.75">
      <c r="A83" s="37" t="s">
        <v>183</v>
      </c>
      <c r="B83" s="37"/>
      <c r="C83" s="37"/>
      <c r="J83" s="37"/>
      <c r="K83" s="37"/>
    </row>
    <row r="84" spans="1:11" ht="12.75">
      <c r="A84" s="37" t="s">
        <v>184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1" ht="12.75">
      <c r="A85" s="37" t="s">
        <v>185</v>
      </c>
      <c r="B85" s="37" t="s">
        <v>186</v>
      </c>
      <c r="C85" s="37"/>
      <c r="D85" s="37"/>
      <c r="E85" s="37"/>
      <c r="F85" s="37"/>
      <c r="G85" s="37"/>
      <c r="H85" s="37"/>
      <c r="I85" s="37"/>
      <c r="J85" s="37"/>
      <c r="K85" s="37"/>
    </row>
    <row r="86" spans="1:11" ht="12.75">
      <c r="A86" s="80" t="s">
        <v>185</v>
      </c>
      <c r="B86" s="37" t="s">
        <v>187</v>
      </c>
      <c r="C86" s="37"/>
      <c r="D86" s="37"/>
      <c r="E86" s="37"/>
      <c r="F86" s="37"/>
      <c r="G86" s="37"/>
      <c r="H86" s="37"/>
      <c r="I86" s="37"/>
      <c r="J86" s="37"/>
      <c r="K86" s="37"/>
    </row>
    <row r="87" spans="1:11" ht="7.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ht="9.75" customHeight="1">
      <c r="A88" s="37" t="s">
        <v>188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ht="12.75">
      <c r="A89" s="37" t="s">
        <v>189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ht="12.75">
      <c r="A90" s="36" t="s">
        <v>190</v>
      </c>
    </row>
    <row r="91" ht="7.5" customHeight="1"/>
    <row r="92" ht="12.75">
      <c r="A92" s="36" t="s">
        <v>191</v>
      </c>
    </row>
    <row r="93" ht="12.75">
      <c r="A93" s="36" t="s">
        <v>192</v>
      </c>
    </row>
    <row r="94" ht="12.75">
      <c r="A94" s="36" t="s">
        <v>193</v>
      </c>
    </row>
    <row r="95" ht="12.75">
      <c r="A95" s="36" t="s">
        <v>194</v>
      </c>
    </row>
    <row r="96" ht="12.75">
      <c r="A96" s="36" t="s">
        <v>195</v>
      </c>
    </row>
  </sheetData>
  <sheetProtection selectLockedCells="1" selectUnlockedCells="1"/>
  <mergeCells count="25">
    <mergeCell ref="G2:I2"/>
    <mergeCell ref="A3:K3"/>
    <mergeCell ref="A5:A9"/>
    <mergeCell ref="B5:B9"/>
    <mergeCell ref="C5:C9"/>
    <mergeCell ref="D5:D9"/>
    <mergeCell ref="E5:E9"/>
    <mergeCell ref="F5:J5"/>
    <mergeCell ref="K5:K9"/>
    <mergeCell ref="F6:F9"/>
    <mergeCell ref="G6:J6"/>
    <mergeCell ref="G7:G9"/>
    <mergeCell ref="H7:H9"/>
    <mergeCell ref="I7:I9"/>
    <mergeCell ref="J7:J9"/>
    <mergeCell ref="A70:C70"/>
    <mergeCell ref="A77:C77"/>
    <mergeCell ref="A79:C79"/>
    <mergeCell ref="A80:C80"/>
    <mergeCell ref="A22:C22"/>
    <mergeCell ref="A27:C27"/>
    <mergeCell ref="A41:C41"/>
    <mergeCell ref="A55:C55"/>
    <mergeCell ref="A60:C60"/>
    <mergeCell ref="A62:C62"/>
  </mergeCells>
  <printOptions/>
  <pageMargins left="0.25" right="0.25" top="0.75" bottom="0.75" header="0.3" footer="0.3"/>
  <pageSetup firstPageNumber="1" useFirstPageNumber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B16">
      <selection activeCell="I3" sqref="I3"/>
    </sheetView>
  </sheetViews>
  <sheetFormatPr defaultColWidth="11.57421875" defaultRowHeight="12.75"/>
  <cols>
    <col min="1" max="1" width="6.140625" style="0" customWidth="1"/>
    <col min="2" max="2" width="6.8515625" style="0" customWidth="1"/>
    <col min="3" max="3" width="14.8515625" style="0" customWidth="1"/>
    <col min="4" max="4" width="10.421875" style="0" customWidth="1"/>
    <col min="5" max="5" width="10.7109375" style="0" customWidth="1"/>
    <col min="6" max="6" width="10.57421875" style="0" customWidth="1"/>
    <col min="7" max="7" width="10.7109375" style="0" customWidth="1"/>
    <col min="8" max="8" width="10.00390625" style="0" customWidth="1"/>
    <col min="9" max="9" width="9.57421875" style="0" customWidth="1"/>
    <col min="10" max="10" width="10.421875" style="0" customWidth="1"/>
    <col min="11" max="11" width="9.421875" style="0" customWidth="1"/>
    <col min="12" max="12" width="11.00390625" style="0" customWidth="1"/>
    <col min="13" max="13" width="9.57421875" style="0" customWidth="1"/>
    <col min="14" max="14" width="9.7109375" style="0" customWidth="1"/>
  </cols>
  <sheetData>
    <row r="1" spans="1:14" ht="12.75">
      <c r="A1" s="81"/>
      <c r="B1" s="81"/>
      <c r="C1" s="81"/>
      <c r="D1" s="81"/>
      <c r="E1" s="81"/>
      <c r="F1" s="81"/>
      <c r="G1" s="82"/>
      <c r="H1" s="83"/>
      <c r="I1" s="84" t="s">
        <v>284</v>
      </c>
      <c r="J1" s="85"/>
      <c r="K1" s="86"/>
      <c r="L1" s="86"/>
      <c r="M1" s="87"/>
      <c r="N1" s="87"/>
    </row>
    <row r="2" spans="1:14" ht="12.75">
      <c r="A2" s="81"/>
      <c r="B2" s="81"/>
      <c r="C2" s="81"/>
      <c r="D2" s="81"/>
      <c r="E2" s="81"/>
      <c r="F2" s="81"/>
      <c r="G2" s="82"/>
      <c r="H2" s="83"/>
      <c r="I2" s="84" t="s">
        <v>280</v>
      </c>
      <c r="J2" s="85"/>
      <c r="K2" s="86"/>
      <c r="L2" s="86"/>
      <c r="M2" s="87"/>
      <c r="N2" s="87"/>
    </row>
    <row r="3" spans="1:14" ht="12.75">
      <c r="A3" s="81"/>
      <c r="B3" s="81"/>
      <c r="C3" s="81"/>
      <c r="D3" s="81"/>
      <c r="E3" s="81"/>
      <c r="F3" s="81"/>
      <c r="G3" s="82"/>
      <c r="H3" s="83"/>
      <c r="I3" s="83"/>
      <c r="J3" s="88"/>
      <c r="K3" s="87"/>
      <c r="L3" s="87"/>
      <c r="M3" s="87"/>
      <c r="N3" s="87"/>
    </row>
    <row r="4" spans="1:14" ht="12.75">
      <c r="A4" s="81"/>
      <c r="B4" s="81"/>
      <c r="C4" s="81"/>
      <c r="D4" s="81"/>
      <c r="E4" s="81"/>
      <c r="F4" s="81"/>
      <c r="G4" s="82" t="s">
        <v>196</v>
      </c>
      <c r="H4" s="83"/>
      <c r="I4" s="83"/>
      <c r="J4" s="88"/>
      <c r="K4" s="87"/>
      <c r="L4" s="87"/>
      <c r="M4" s="87"/>
      <c r="N4" s="87"/>
    </row>
    <row r="5" spans="1:14" ht="12.75" hidden="1">
      <c r="A5" s="81"/>
      <c r="B5" s="81"/>
      <c r="C5" s="81"/>
      <c r="D5" s="81"/>
      <c r="E5" s="81"/>
      <c r="F5" s="81"/>
      <c r="G5" s="82"/>
      <c r="H5" s="83"/>
      <c r="I5" s="83"/>
      <c r="J5" s="88"/>
      <c r="K5" s="87"/>
      <c r="L5" s="87"/>
      <c r="M5" s="87"/>
      <c r="N5" s="87"/>
    </row>
    <row r="6" spans="1:14" ht="12.75">
      <c r="A6" s="81"/>
      <c r="B6" s="81"/>
      <c r="C6" s="81"/>
      <c r="D6" s="81"/>
      <c r="E6" s="81"/>
      <c r="F6" s="81"/>
      <c r="G6" s="82"/>
      <c r="H6" s="83"/>
      <c r="I6" s="83"/>
      <c r="J6" s="88"/>
      <c r="K6" s="87"/>
      <c r="L6" s="87"/>
      <c r="M6" s="87"/>
      <c r="N6" s="87"/>
    </row>
    <row r="7" spans="1:14" ht="12.75" customHeight="1">
      <c r="A7" s="253" t="s">
        <v>1</v>
      </c>
      <c r="B7" s="253" t="s">
        <v>21</v>
      </c>
      <c r="C7" s="253" t="s">
        <v>22</v>
      </c>
      <c r="D7" s="253" t="s">
        <v>3</v>
      </c>
      <c r="E7" s="253"/>
      <c r="F7" s="253"/>
      <c r="G7" s="253" t="s">
        <v>197</v>
      </c>
      <c r="H7" s="253" t="s">
        <v>6</v>
      </c>
      <c r="I7" s="253"/>
      <c r="J7" s="253" t="s">
        <v>198</v>
      </c>
      <c r="K7" s="253" t="s">
        <v>199</v>
      </c>
      <c r="L7" s="253" t="s">
        <v>200</v>
      </c>
      <c r="M7" s="253" t="s">
        <v>201</v>
      </c>
      <c r="N7" s="253" t="s">
        <v>202</v>
      </c>
    </row>
    <row r="8" spans="1:14" ht="45" customHeight="1">
      <c r="A8" s="253"/>
      <c r="B8" s="253"/>
      <c r="C8" s="253"/>
      <c r="D8" s="253"/>
      <c r="E8" s="253"/>
      <c r="F8" s="253"/>
      <c r="G8" s="253"/>
      <c r="H8" s="89" t="s">
        <v>203</v>
      </c>
      <c r="I8" s="89" t="s">
        <v>204</v>
      </c>
      <c r="J8" s="253"/>
      <c r="K8" s="253"/>
      <c r="L8" s="253"/>
      <c r="M8" s="253"/>
      <c r="N8" s="253"/>
    </row>
    <row r="9" spans="1:14" ht="12.75">
      <c r="A9" s="89"/>
      <c r="B9" s="89"/>
      <c r="C9" s="89"/>
      <c r="D9" s="89" t="s">
        <v>10</v>
      </c>
      <c r="E9" s="89" t="s">
        <v>11</v>
      </c>
      <c r="F9" s="89" t="s">
        <v>205</v>
      </c>
      <c r="G9" s="89"/>
      <c r="H9" s="89"/>
      <c r="I9" s="89"/>
      <c r="J9" s="89"/>
      <c r="K9" s="89"/>
      <c r="L9" s="89"/>
      <c r="M9" s="89"/>
      <c r="N9" s="89"/>
    </row>
    <row r="10" spans="1:14" ht="12.75">
      <c r="A10" s="90">
        <v>1</v>
      </c>
      <c r="B10" s="90">
        <v>2</v>
      </c>
      <c r="C10" s="90">
        <v>3</v>
      </c>
      <c r="D10" s="254">
        <v>4</v>
      </c>
      <c r="E10" s="254"/>
      <c r="F10" s="254"/>
      <c r="G10" s="90">
        <v>5</v>
      </c>
      <c r="H10" s="90">
        <v>6</v>
      </c>
      <c r="I10" s="90">
        <v>7</v>
      </c>
      <c r="J10" s="90">
        <v>8</v>
      </c>
      <c r="K10" s="90">
        <v>9</v>
      </c>
      <c r="L10" s="90">
        <v>10</v>
      </c>
      <c r="M10" s="90">
        <v>11</v>
      </c>
      <c r="N10" s="90">
        <v>12</v>
      </c>
    </row>
    <row r="11" spans="1:14" ht="12.75" customHeight="1">
      <c r="A11" s="91">
        <v>750</v>
      </c>
      <c r="B11" s="251" t="s">
        <v>206</v>
      </c>
      <c r="C11" s="251"/>
      <c r="D11" s="92">
        <v>3666687.63</v>
      </c>
      <c r="E11" s="92">
        <f>SUM(E12:E15)</f>
        <v>75223</v>
      </c>
      <c r="F11" s="92">
        <f>D11+E11</f>
        <v>3741910.63</v>
      </c>
      <c r="G11" s="92">
        <v>3530910.63</v>
      </c>
      <c r="H11" s="92">
        <v>2635129.63</v>
      </c>
      <c r="I11" s="92">
        <v>935781</v>
      </c>
      <c r="J11" s="93">
        <v>0</v>
      </c>
      <c r="K11" s="93">
        <v>171000</v>
      </c>
      <c r="L11" s="94">
        <v>0</v>
      </c>
      <c r="M11" s="94">
        <v>0</v>
      </c>
      <c r="N11" s="94">
        <v>0</v>
      </c>
    </row>
    <row r="12" spans="1:14" ht="21">
      <c r="A12" s="252"/>
      <c r="B12" s="95">
        <v>75022</v>
      </c>
      <c r="C12" s="96" t="s">
        <v>207</v>
      </c>
      <c r="D12" s="97">
        <v>203800</v>
      </c>
      <c r="E12" s="97">
        <v>6000</v>
      </c>
      <c r="F12" s="97">
        <f>D12+E12</f>
        <v>209800</v>
      </c>
      <c r="G12" s="97">
        <v>6000</v>
      </c>
      <c r="H12" s="97"/>
      <c r="I12" s="97">
        <v>6000</v>
      </c>
      <c r="J12" s="98"/>
      <c r="K12" s="99"/>
      <c r="L12" s="99"/>
      <c r="M12" s="99"/>
      <c r="N12" s="99"/>
    </row>
    <row r="13" spans="1:14" ht="12.75" customHeight="1">
      <c r="A13" s="252"/>
      <c r="B13" s="247">
        <v>75023</v>
      </c>
      <c r="C13" s="248" t="s">
        <v>34</v>
      </c>
      <c r="D13" s="240">
        <v>3184439.63</v>
      </c>
      <c r="E13" s="102">
        <v>37188.17</v>
      </c>
      <c r="F13" s="240">
        <f>D13+E13+E14</f>
        <v>3193662.63</v>
      </c>
      <c r="G13" s="102">
        <v>37188.17</v>
      </c>
      <c r="H13" s="102">
        <v>27965.17</v>
      </c>
      <c r="I13" s="240">
        <v>9223</v>
      </c>
      <c r="J13" s="240"/>
      <c r="K13" s="249"/>
      <c r="L13" s="249"/>
      <c r="M13" s="249"/>
      <c r="N13" s="249"/>
    </row>
    <row r="14" spans="1:14" ht="19.5" customHeight="1">
      <c r="A14" s="252"/>
      <c r="B14" s="247"/>
      <c r="C14" s="248"/>
      <c r="D14" s="240"/>
      <c r="E14" s="102">
        <v>-27965.17</v>
      </c>
      <c r="F14" s="240"/>
      <c r="G14" s="102">
        <v>-27965.17</v>
      </c>
      <c r="H14" s="102">
        <v>-27965.17</v>
      </c>
      <c r="I14" s="240"/>
      <c r="J14" s="240"/>
      <c r="K14" s="249"/>
      <c r="L14" s="249"/>
      <c r="M14" s="249"/>
      <c r="N14" s="249"/>
    </row>
    <row r="15" spans="1:14" ht="31.5">
      <c r="A15" s="252"/>
      <c r="B15" s="100">
        <v>75075</v>
      </c>
      <c r="C15" s="101" t="s">
        <v>35</v>
      </c>
      <c r="D15" s="102">
        <v>185000</v>
      </c>
      <c r="E15" s="102">
        <v>60000</v>
      </c>
      <c r="F15" s="102">
        <f>D15+E15</f>
        <v>245000</v>
      </c>
      <c r="G15" s="102">
        <v>60000</v>
      </c>
      <c r="H15" s="102">
        <v>20000</v>
      </c>
      <c r="I15" s="102">
        <v>40000</v>
      </c>
      <c r="J15" s="102"/>
      <c r="K15" s="103"/>
      <c r="L15" s="103"/>
      <c r="M15" s="103"/>
      <c r="N15" s="103"/>
    </row>
    <row r="16" spans="1:14" ht="18.75" customHeight="1">
      <c r="A16" s="104">
        <v>754</v>
      </c>
      <c r="B16" s="245" t="s">
        <v>37</v>
      </c>
      <c r="C16" s="245"/>
      <c r="D16" s="105">
        <v>279400</v>
      </c>
      <c r="E16" s="105">
        <f>SUM(E17)</f>
        <v>5000</v>
      </c>
      <c r="F16" s="105">
        <f>D16+E16</f>
        <v>284400</v>
      </c>
      <c r="G16" s="105">
        <v>235900</v>
      </c>
      <c r="H16" s="105">
        <v>38700</v>
      </c>
      <c r="I16" s="105">
        <v>197200</v>
      </c>
      <c r="J16" s="105">
        <v>25000</v>
      </c>
      <c r="K16" s="105">
        <v>23500</v>
      </c>
      <c r="L16" s="105">
        <v>0</v>
      </c>
      <c r="M16" s="105">
        <v>0</v>
      </c>
      <c r="N16" s="105">
        <v>0</v>
      </c>
    </row>
    <row r="17" spans="1:14" ht="21">
      <c r="A17" s="106"/>
      <c r="B17" s="100">
        <v>75412</v>
      </c>
      <c r="C17" s="101" t="s">
        <v>208</v>
      </c>
      <c r="D17" s="102">
        <v>250700</v>
      </c>
      <c r="E17" s="102">
        <v>5000</v>
      </c>
      <c r="F17" s="102">
        <f>D17+E17</f>
        <v>255700</v>
      </c>
      <c r="G17" s="102">
        <v>5000</v>
      </c>
      <c r="H17" s="102"/>
      <c r="I17" s="102">
        <v>5000</v>
      </c>
      <c r="J17" s="102"/>
      <c r="K17" s="103"/>
      <c r="L17" s="103"/>
      <c r="M17" s="103"/>
      <c r="N17" s="103"/>
    </row>
    <row r="18" spans="1:14" ht="12.75" customHeight="1">
      <c r="A18" s="104">
        <v>852</v>
      </c>
      <c r="B18" s="250" t="s">
        <v>39</v>
      </c>
      <c r="C18" s="250"/>
      <c r="D18" s="105">
        <v>6379870.08</v>
      </c>
      <c r="E18" s="105">
        <f>SUM(E19:E24)</f>
        <v>0</v>
      </c>
      <c r="F18" s="105">
        <f>D18+E18</f>
        <v>6379870.08</v>
      </c>
      <c r="G18" s="105">
        <v>1157733</v>
      </c>
      <c r="H18" s="105">
        <v>689056</v>
      </c>
      <c r="I18" s="105">
        <v>468677</v>
      </c>
      <c r="J18" s="105">
        <v>0</v>
      </c>
      <c r="K18" s="105">
        <v>5013915.49</v>
      </c>
      <c r="L18" s="105">
        <v>208221.59</v>
      </c>
      <c r="M18" s="105">
        <v>0</v>
      </c>
      <c r="N18" s="105">
        <v>0</v>
      </c>
    </row>
    <row r="19" spans="1:14" ht="12.75" customHeight="1">
      <c r="A19" s="242"/>
      <c r="B19" s="247">
        <v>85212</v>
      </c>
      <c r="C19" s="248" t="s">
        <v>209</v>
      </c>
      <c r="D19" s="240">
        <v>4044000</v>
      </c>
      <c r="E19" s="102">
        <v>-300</v>
      </c>
      <c r="F19" s="240">
        <f>D19+E19+E20</f>
        <v>4044000</v>
      </c>
      <c r="G19" s="102">
        <v>-300</v>
      </c>
      <c r="H19" s="102">
        <v>-300</v>
      </c>
      <c r="I19" s="240"/>
      <c r="J19" s="240"/>
      <c r="K19" s="249"/>
      <c r="L19" s="249"/>
      <c r="M19" s="249"/>
      <c r="N19" s="249"/>
    </row>
    <row r="20" spans="1:14" ht="12.75">
      <c r="A20" s="242"/>
      <c r="B20" s="247"/>
      <c r="C20" s="248"/>
      <c r="D20" s="240"/>
      <c r="E20" s="102">
        <v>300</v>
      </c>
      <c r="F20" s="240"/>
      <c r="G20" s="102">
        <v>300</v>
      </c>
      <c r="H20" s="102">
        <v>300</v>
      </c>
      <c r="I20" s="240"/>
      <c r="J20" s="240"/>
      <c r="K20" s="249"/>
      <c r="L20" s="249"/>
      <c r="M20" s="249"/>
      <c r="N20" s="249"/>
    </row>
    <row r="21" spans="1:14" ht="12.75" customHeight="1">
      <c r="A21" s="242"/>
      <c r="B21" s="247">
        <v>85219</v>
      </c>
      <c r="C21" s="248" t="s">
        <v>41</v>
      </c>
      <c r="D21" s="240">
        <v>604426</v>
      </c>
      <c r="E21" s="102">
        <v>-15000</v>
      </c>
      <c r="F21" s="240">
        <f>D21+E21+E22</f>
        <v>604426</v>
      </c>
      <c r="G21" s="102">
        <v>-15000</v>
      </c>
      <c r="H21" s="102">
        <v>-15000</v>
      </c>
      <c r="I21" s="240"/>
      <c r="J21" s="240"/>
      <c r="K21" s="249"/>
      <c r="L21" s="249"/>
      <c r="M21" s="249"/>
      <c r="N21" s="249"/>
    </row>
    <row r="22" spans="1:14" ht="12.75">
      <c r="A22" s="242"/>
      <c r="B22" s="247"/>
      <c r="C22" s="248"/>
      <c r="D22" s="240"/>
      <c r="E22" s="102">
        <v>15000</v>
      </c>
      <c r="F22" s="240"/>
      <c r="G22" s="102">
        <v>15000</v>
      </c>
      <c r="H22" s="102">
        <v>15000</v>
      </c>
      <c r="I22" s="240"/>
      <c r="J22" s="240"/>
      <c r="K22" s="249"/>
      <c r="L22" s="249"/>
      <c r="M22" s="249"/>
      <c r="N22" s="249"/>
    </row>
    <row r="23" spans="1:14" ht="12.75" customHeight="1">
      <c r="A23" s="242"/>
      <c r="B23" s="247">
        <v>85295</v>
      </c>
      <c r="C23" s="248" t="s">
        <v>36</v>
      </c>
      <c r="D23" s="240">
        <v>824321.59</v>
      </c>
      <c r="E23" s="102">
        <v>15000</v>
      </c>
      <c r="F23" s="240">
        <f>D23+E23+E24</f>
        <v>824321.59</v>
      </c>
      <c r="G23" s="240"/>
      <c r="H23" s="240"/>
      <c r="I23" s="240"/>
      <c r="J23" s="240"/>
      <c r="K23" s="249"/>
      <c r="L23" s="102">
        <v>15000</v>
      </c>
      <c r="M23" s="249"/>
      <c r="N23" s="249"/>
    </row>
    <row r="24" spans="1:14" ht="12.75">
      <c r="A24" s="242"/>
      <c r="B24" s="247"/>
      <c r="C24" s="248"/>
      <c r="D24" s="240"/>
      <c r="E24" s="102">
        <v>-15000</v>
      </c>
      <c r="F24" s="240"/>
      <c r="G24" s="240"/>
      <c r="H24" s="240"/>
      <c r="I24" s="240"/>
      <c r="J24" s="240"/>
      <c r="K24" s="249"/>
      <c r="L24" s="102">
        <v>-15000</v>
      </c>
      <c r="M24" s="249"/>
      <c r="N24" s="249"/>
    </row>
    <row r="25" spans="1:14" ht="18.75" customHeight="1">
      <c r="A25" s="104">
        <v>853</v>
      </c>
      <c r="B25" s="245" t="s">
        <v>42</v>
      </c>
      <c r="C25" s="245"/>
      <c r="D25" s="105">
        <v>183595.39</v>
      </c>
      <c r="E25" s="105">
        <v>0</v>
      </c>
      <c r="F25" s="105">
        <f>D25+E25</f>
        <v>183595.39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183595.39</v>
      </c>
      <c r="M25" s="105">
        <v>0</v>
      </c>
      <c r="N25" s="105">
        <v>0</v>
      </c>
    </row>
    <row r="26" spans="1:14" ht="12.75" customHeight="1">
      <c r="A26" s="246"/>
      <c r="B26" s="247">
        <v>85395</v>
      </c>
      <c r="C26" s="248" t="s">
        <v>210</v>
      </c>
      <c r="D26" s="240">
        <v>183595.38</v>
      </c>
      <c r="E26" s="102">
        <v>-0.01</v>
      </c>
      <c r="F26" s="240">
        <f>D26+E26+E27</f>
        <v>183595.38</v>
      </c>
      <c r="G26" s="240"/>
      <c r="H26" s="240"/>
      <c r="I26" s="240"/>
      <c r="J26" s="240"/>
      <c r="K26" s="249"/>
      <c r="L26" s="102">
        <v>-0.01</v>
      </c>
      <c r="M26" s="249"/>
      <c r="N26" s="249"/>
    </row>
    <row r="27" spans="1:14" ht="12.75">
      <c r="A27" s="246"/>
      <c r="B27" s="247"/>
      <c r="C27" s="248"/>
      <c r="D27" s="240"/>
      <c r="E27" s="102">
        <v>0.01</v>
      </c>
      <c r="F27" s="240"/>
      <c r="G27" s="240"/>
      <c r="H27" s="240"/>
      <c r="I27" s="240"/>
      <c r="J27" s="240"/>
      <c r="K27" s="249"/>
      <c r="L27" s="103">
        <v>0.01</v>
      </c>
      <c r="M27" s="249"/>
      <c r="N27" s="249"/>
    </row>
    <row r="28" spans="1:14" ht="18.75" customHeight="1">
      <c r="A28" s="104">
        <v>900</v>
      </c>
      <c r="B28" s="245" t="s">
        <v>43</v>
      </c>
      <c r="C28" s="245"/>
      <c r="D28" s="105">
        <v>1676100</v>
      </c>
      <c r="E28" s="105">
        <f>SUM(E29:E31)</f>
        <v>-97000</v>
      </c>
      <c r="F28" s="105">
        <f>D28+E28</f>
        <v>1579100</v>
      </c>
      <c r="G28" s="105">
        <v>1575100</v>
      </c>
      <c r="H28" s="105">
        <v>188100</v>
      </c>
      <c r="I28" s="105">
        <v>1387000</v>
      </c>
      <c r="J28" s="105">
        <v>0</v>
      </c>
      <c r="K28" s="105">
        <v>4000</v>
      </c>
      <c r="L28" s="105">
        <v>0</v>
      </c>
      <c r="M28" s="105">
        <v>0</v>
      </c>
      <c r="N28" s="105">
        <v>0</v>
      </c>
    </row>
    <row r="29" spans="1:14" ht="12.75">
      <c r="A29" s="246"/>
      <c r="B29" s="100">
        <v>90003</v>
      </c>
      <c r="C29" s="101" t="s">
        <v>211</v>
      </c>
      <c r="D29" s="102">
        <v>303500</v>
      </c>
      <c r="E29" s="102">
        <v>2500</v>
      </c>
      <c r="F29" s="102">
        <f>D29+E29</f>
        <v>306000</v>
      </c>
      <c r="G29" s="102">
        <v>2500</v>
      </c>
      <c r="H29" s="102">
        <v>2500</v>
      </c>
      <c r="I29" s="102"/>
      <c r="J29" s="102"/>
      <c r="K29" s="102"/>
      <c r="L29" s="102"/>
      <c r="M29" s="102"/>
      <c r="N29" s="102"/>
    </row>
    <row r="30" spans="1:14" ht="12.75" customHeight="1">
      <c r="A30" s="246"/>
      <c r="B30" s="247">
        <v>90095</v>
      </c>
      <c r="C30" s="248" t="s">
        <v>36</v>
      </c>
      <c r="D30" s="240">
        <v>600700</v>
      </c>
      <c r="E30" s="102">
        <v>74600</v>
      </c>
      <c r="F30" s="240">
        <f>D30+E30+E31</f>
        <v>501200</v>
      </c>
      <c r="G30" s="102">
        <v>74600</v>
      </c>
      <c r="H30" s="102">
        <v>74600</v>
      </c>
      <c r="I30" s="240">
        <v>-154500</v>
      </c>
      <c r="J30" s="240"/>
      <c r="K30" s="240"/>
      <c r="L30" s="240"/>
      <c r="M30" s="240"/>
      <c r="N30" s="240"/>
    </row>
    <row r="31" spans="1:14" ht="12.75">
      <c r="A31" s="246"/>
      <c r="B31" s="247"/>
      <c r="C31" s="248"/>
      <c r="D31" s="240"/>
      <c r="E31" s="102">
        <v>-174100</v>
      </c>
      <c r="F31" s="240"/>
      <c r="G31" s="102">
        <v>-174100</v>
      </c>
      <c r="H31" s="102">
        <v>-19600</v>
      </c>
      <c r="I31" s="240"/>
      <c r="J31" s="240"/>
      <c r="K31" s="240"/>
      <c r="L31" s="240"/>
      <c r="M31" s="240"/>
      <c r="N31" s="240"/>
    </row>
    <row r="32" spans="1:14" ht="18.75" customHeight="1">
      <c r="A32" s="104">
        <v>921</v>
      </c>
      <c r="B32" s="245" t="s">
        <v>45</v>
      </c>
      <c r="C32" s="245"/>
      <c r="D32" s="105">
        <v>499026</v>
      </c>
      <c r="E32" s="105">
        <f>E33+E34</f>
        <v>3000</v>
      </c>
      <c r="F32" s="105">
        <f>D32+E32</f>
        <v>502026</v>
      </c>
      <c r="G32" s="105">
        <f>G33+G34</f>
        <v>3000</v>
      </c>
      <c r="H32" s="105">
        <v>3000</v>
      </c>
      <c r="I32" s="105">
        <f>I33</f>
        <v>0</v>
      </c>
      <c r="J32" s="105">
        <v>417000</v>
      </c>
      <c r="K32" s="105">
        <v>0</v>
      </c>
      <c r="L32" s="105">
        <v>0</v>
      </c>
      <c r="M32" s="105">
        <v>0</v>
      </c>
      <c r="N32" s="105">
        <v>0</v>
      </c>
    </row>
    <row r="33" spans="1:14" ht="12.75" customHeight="1">
      <c r="A33" s="242"/>
      <c r="B33" s="243">
        <v>92120</v>
      </c>
      <c r="C33" s="244" t="s">
        <v>46</v>
      </c>
      <c r="D33" s="240">
        <v>0</v>
      </c>
      <c r="E33" s="240">
        <v>3000</v>
      </c>
      <c r="F33" s="240">
        <f>D33+E33+E34</f>
        <v>3000</v>
      </c>
      <c r="G33" s="240">
        <f>H33</f>
        <v>3000</v>
      </c>
      <c r="H33" s="240">
        <v>3000</v>
      </c>
      <c r="I33" s="240"/>
      <c r="J33" s="240"/>
      <c r="K33" s="240"/>
      <c r="L33" s="240"/>
      <c r="M33" s="240"/>
      <c r="N33" s="240"/>
    </row>
    <row r="34" spans="1:14" ht="12.75">
      <c r="A34" s="242"/>
      <c r="B34" s="243"/>
      <c r="C34" s="244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</row>
    <row r="35" spans="1:14" ht="12.75">
      <c r="A35" s="241" t="s">
        <v>212</v>
      </c>
      <c r="B35" s="241"/>
      <c r="C35" s="241"/>
      <c r="D35" s="107">
        <v>26215662.18</v>
      </c>
      <c r="E35" s="107">
        <f>E11+E16+E18+E25+E28+E32</f>
        <v>-13777</v>
      </c>
      <c r="F35" s="107">
        <f>D35+E35</f>
        <v>26201885.18</v>
      </c>
      <c r="G35" s="107">
        <v>19017557.72</v>
      </c>
      <c r="H35" s="107">
        <v>11638427.63</v>
      </c>
      <c r="I35" s="107">
        <v>7379130.09</v>
      </c>
      <c r="J35" s="107">
        <v>567200</v>
      </c>
      <c r="K35" s="107">
        <v>6073546.49</v>
      </c>
      <c r="L35" s="107">
        <v>443580.97</v>
      </c>
      <c r="M35" s="107">
        <v>0</v>
      </c>
      <c r="N35" s="107">
        <v>100000</v>
      </c>
    </row>
    <row r="36" spans="4:14" ht="12.75"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</row>
  </sheetData>
  <sheetProtection selectLockedCells="1" selectUnlockedCells="1"/>
  <mergeCells count="99">
    <mergeCell ref="A7:A8"/>
    <mergeCell ref="B7:B8"/>
    <mergeCell ref="C7:C8"/>
    <mergeCell ref="D7:F8"/>
    <mergeCell ref="G7:G8"/>
    <mergeCell ref="H7:I7"/>
    <mergeCell ref="J7:J8"/>
    <mergeCell ref="K7:K8"/>
    <mergeCell ref="L7:L8"/>
    <mergeCell ref="M7:M8"/>
    <mergeCell ref="N7:N8"/>
    <mergeCell ref="D10:F10"/>
    <mergeCell ref="B11:C11"/>
    <mergeCell ref="A12:A15"/>
    <mergeCell ref="B13:B14"/>
    <mergeCell ref="C13:C14"/>
    <mergeCell ref="D13:D14"/>
    <mergeCell ref="F13:F14"/>
    <mergeCell ref="I13:I14"/>
    <mergeCell ref="J13:J14"/>
    <mergeCell ref="K13:K14"/>
    <mergeCell ref="L13:L14"/>
    <mergeCell ref="M13:M14"/>
    <mergeCell ref="N13:N14"/>
    <mergeCell ref="B16:C16"/>
    <mergeCell ref="B18:C18"/>
    <mergeCell ref="A19:A24"/>
    <mergeCell ref="B19:B20"/>
    <mergeCell ref="C19:C20"/>
    <mergeCell ref="D19:D20"/>
    <mergeCell ref="F19:F20"/>
    <mergeCell ref="I19:I20"/>
    <mergeCell ref="J19:J20"/>
    <mergeCell ref="K19:K20"/>
    <mergeCell ref="L19:L20"/>
    <mergeCell ref="M19:M20"/>
    <mergeCell ref="N19:N20"/>
    <mergeCell ref="B21:B22"/>
    <mergeCell ref="C21:C22"/>
    <mergeCell ref="D21:D22"/>
    <mergeCell ref="F21:F22"/>
    <mergeCell ref="I21:I22"/>
    <mergeCell ref="J21:J22"/>
    <mergeCell ref="K21:K22"/>
    <mergeCell ref="L21:L22"/>
    <mergeCell ref="M21:M22"/>
    <mergeCell ref="N21:N22"/>
    <mergeCell ref="B23:B24"/>
    <mergeCell ref="C23:C24"/>
    <mergeCell ref="D23:D24"/>
    <mergeCell ref="F23:F24"/>
    <mergeCell ref="G23:G24"/>
    <mergeCell ref="H23:H24"/>
    <mergeCell ref="I23:I24"/>
    <mergeCell ref="J23:J24"/>
    <mergeCell ref="K23:K24"/>
    <mergeCell ref="M23:M24"/>
    <mergeCell ref="N23:N24"/>
    <mergeCell ref="B25:C25"/>
    <mergeCell ref="A26:A27"/>
    <mergeCell ref="B26:B27"/>
    <mergeCell ref="C26:C27"/>
    <mergeCell ref="D26:D27"/>
    <mergeCell ref="F26:F27"/>
    <mergeCell ref="G26:G27"/>
    <mergeCell ref="H26:H27"/>
    <mergeCell ref="I26:I27"/>
    <mergeCell ref="J26:J27"/>
    <mergeCell ref="K26:K27"/>
    <mergeCell ref="M26:M27"/>
    <mergeCell ref="N26:N27"/>
    <mergeCell ref="B28:C28"/>
    <mergeCell ref="K30:K31"/>
    <mergeCell ref="L30:L31"/>
    <mergeCell ref="M30:M31"/>
    <mergeCell ref="N30:N31"/>
    <mergeCell ref="B32:C32"/>
    <mergeCell ref="A29:A31"/>
    <mergeCell ref="B30:B31"/>
    <mergeCell ref="C30:C31"/>
    <mergeCell ref="D30:D31"/>
    <mergeCell ref="F30:F31"/>
    <mergeCell ref="B33:B34"/>
    <mergeCell ref="C33:C34"/>
    <mergeCell ref="D33:D34"/>
    <mergeCell ref="E33:E34"/>
    <mergeCell ref="F33:F34"/>
    <mergeCell ref="J30:J31"/>
    <mergeCell ref="I30:I31"/>
    <mergeCell ref="M33:M34"/>
    <mergeCell ref="N33:N34"/>
    <mergeCell ref="A35:C35"/>
    <mergeCell ref="G33:G34"/>
    <mergeCell ref="H33:H34"/>
    <mergeCell ref="I33:I34"/>
    <mergeCell ref="J33:J34"/>
    <mergeCell ref="K33:K34"/>
    <mergeCell ref="L33:L34"/>
    <mergeCell ref="A33:A34"/>
  </mergeCells>
  <printOptions/>
  <pageMargins left="0.39375" right="0.39375" top="0.525" bottom="0.4958333333333333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G3" sqref="G3"/>
    </sheetView>
  </sheetViews>
  <sheetFormatPr defaultColWidth="10.140625" defaultRowHeight="12.75"/>
  <cols>
    <col min="1" max="1" width="4.57421875" style="109" customWidth="1"/>
    <col min="2" max="2" width="8.00390625" style="109" customWidth="1"/>
    <col min="3" max="3" width="27.140625" style="109" customWidth="1"/>
    <col min="4" max="4" width="10.8515625" style="109" customWidth="1"/>
    <col min="5" max="5" width="11.7109375" style="109" customWidth="1"/>
    <col min="6" max="6" width="10.7109375" style="109" customWidth="1"/>
    <col min="7" max="7" width="17.140625" style="109" customWidth="1"/>
    <col min="8" max="8" width="13.421875" style="109" customWidth="1"/>
    <col min="9" max="9" width="9.7109375" style="109" customWidth="1"/>
    <col min="10" max="10" width="10.57421875" style="110" customWidth="1"/>
    <col min="11" max="11" width="8.00390625" style="110" customWidth="1"/>
    <col min="12" max="16384" width="10.140625" style="110" customWidth="1"/>
  </cols>
  <sheetData>
    <row r="1" spans="1:11" ht="11.25">
      <c r="A1" s="111"/>
      <c r="B1" s="111"/>
      <c r="C1" s="111"/>
      <c r="D1" s="111"/>
      <c r="E1" s="111"/>
      <c r="F1" s="111"/>
      <c r="G1" s="261" t="s">
        <v>285</v>
      </c>
      <c r="H1" s="261"/>
      <c r="I1" s="261"/>
      <c r="J1" s="261"/>
      <c r="K1" s="261"/>
    </row>
    <row r="2" spans="1:11" ht="11.25">
      <c r="A2" s="111"/>
      <c r="B2" s="111"/>
      <c r="C2" s="111"/>
      <c r="D2" s="111"/>
      <c r="E2" s="111"/>
      <c r="F2" s="111"/>
      <c r="G2" s="261" t="s">
        <v>282</v>
      </c>
      <c r="H2" s="261"/>
      <c r="I2" s="261"/>
      <c r="J2" s="261"/>
      <c r="K2" s="261"/>
    </row>
    <row r="3" spans="1:12" ht="12">
      <c r="A3" s="111"/>
      <c r="B3" s="111"/>
      <c r="C3" s="111"/>
      <c r="D3" s="112" t="s">
        <v>213</v>
      </c>
      <c r="E3" s="112"/>
      <c r="F3" s="112"/>
      <c r="G3" s="113"/>
      <c r="I3" s="113"/>
      <c r="J3" s="113"/>
      <c r="K3" s="114"/>
      <c r="L3" s="113"/>
    </row>
    <row r="4" spans="1:11" ht="20.25" customHeight="1">
      <c r="A4" s="262" t="s">
        <v>1</v>
      </c>
      <c r="B4" s="262" t="s">
        <v>21</v>
      </c>
      <c r="C4" s="262" t="s">
        <v>22</v>
      </c>
      <c r="D4" s="263" t="s">
        <v>3</v>
      </c>
      <c r="E4" s="263"/>
      <c r="F4" s="263"/>
      <c r="G4" s="262" t="s">
        <v>214</v>
      </c>
      <c r="H4" s="115" t="s">
        <v>215</v>
      </c>
      <c r="I4" s="262" t="s">
        <v>216</v>
      </c>
      <c r="J4" s="262" t="s">
        <v>217</v>
      </c>
      <c r="K4" s="262" t="s">
        <v>218</v>
      </c>
    </row>
    <row r="5" spans="1:11" ht="71.25" customHeight="1">
      <c r="A5" s="262"/>
      <c r="B5" s="262"/>
      <c r="C5" s="262"/>
      <c r="D5" s="116" t="s">
        <v>10</v>
      </c>
      <c r="E5" s="115" t="s">
        <v>11</v>
      </c>
      <c r="F5" s="116" t="s">
        <v>12</v>
      </c>
      <c r="G5" s="262"/>
      <c r="H5" s="117" t="s">
        <v>219</v>
      </c>
      <c r="I5" s="262"/>
      <c r="J5" s="262"/>
      <c r="K5" s="262"/>
    </row>
    <row r="6" spans="1:11" ht="10.5" customHeight="1">
      <c r="A6" s="118">
        <v>1</v>
      </c>
      <c r="B6" s="118">
        <v>2</v>
      </c>
      <c r="C6" s="118">
        <v>3</v>
      </c>
      <c r="D6" s="119">
        <v>4</v>
      </c>
      <c r="E6" s="119">
        <v>5</v>
      </c>
      <c r="F6" s="119">
        <v>6</v>
      </c>
      <c r="G6" s="118">
        <v>7</v>
      </c>
      <c r="H6" s="118">
        <v>8</v>
      </c>
      <c r="I6" s="118">
        <v>9</v>
      </c>
      <c r="J6" s="118">
        <v>10</v>
      </c>
      <c r="K6" s="118">
        <v>11</v>
      </c>
    </row>
    <row r="7" spans="1:11" ht="10.5" customHeight="1">
      <c r="A7" s="120" t="s">
        <v>25</v>
      </c>
      <c r="B7" s="255" t="s">
        <v>24</v>
      </c>
      <c r="C7" s="255"/>
      <c r="D7" s="121"/>
      <c r="E7" s="121"/>
      <c r="F7" s="121"/>
      <c r="G7" s="122"/>
      <c r="H7" s="123"/>
      <c r="I7" s="123"/>
      <c r="J7" s="123"/>
      <c r="K7" s="123"/>
    </row>
    <row r="8" spans="1:11" ht="24" customHeight="1">
      <c r="A8" s="258"/>
      <c r="B8" s="259" t="s">
        <v>26</v>
      </c>
      <c r="C8" s="258" t="s">
        <v>27</v>
      </c>
      <c r="D8" s="260">
        <v>3402532</v>
      </c>
      <c r="E8" s="126">
        <v>35000</v>
      </c>
      <c r="F8" s="260">
        <f>D8+E8+E9+E10</f>
        <v>3166532</v>
      </c>
      <c r="G8" s="127">
        <f>E8</f>
        <v>35000</v>
      </c>
      <c r="H8" s="124"/>
      <c r="I8" s="124"/>
      <c r="J8" s="124"/>
      <c r="K8" s="124"/>
    </row>
    <row r="9" spans="1:11" ht="24" customHeight="1">
      <c r="A9" s="258"/>
      <c r="B9" s="259"/>
      <c r="C9" s="258"/>
      <c r="D9" s="260"/>
      <c r="E9" s="126">
        <v>29000</v>
      </c>
      <c r="F9" s="260"/>
      <c r="G9" s="127">
        <v>29000</v>
      </c>
      <c r="H9" s="124"/>
      <c r="I9" s="124"/>
      <c r="J9" s="124"/>
      <c r="K9" s="124"/>
    </row>
    <row r="10" spans="1:11" ht="24" customHeight="1">
      <c r="A10" s="258"/>
      <c r="B10" s="259"/>
      <c r="C10" s="258"/>
      <c r="D10" s="260"/>
      <c r="E10" s="126">
        <v>-300000</v>
      </c>
      <c r="F10" s="260"/>
      <c r="G10" s="127">
        <v>-300000</v>
      </c>
      <c r="H10" s="124"/>
      <c r="I10" s="124"/>
      <c r="J10" s="124"/>
      <c r="K10" s="124"/>
    </row>
    <row r="11" spans="1:11" ht="24" customHeight="1">
      <c r="A11" s="120">
        <v>600</v>
      </c>
      <c r="B11" s="255" t="s">
        <v>28</v>
      </c>
      <c r="C11" s="255"/>
      <c r="D11" s="128"/>
      <c r="E11" s="128"/>
      <c r="F11" s="128"/>
      <c r="G11" s="129"/>
      <c r="H11" s="123"/>
      <c r="I11" s="123"/>
      <c r="J11" s="123"/>
      <c r="K11" s="123"/>
    </row>
    <row r="12" spans="1:11" ht="24" customHeight="1">
      <c r="A12" s="130"/>
      <c r="B12" s="125">
        <v>60016</v>
      </c>
      <c r="C12" s="125" t="s">
        <v>29</v>
      </c>
      <c r="D12" s="131">
        <v>3039487</v>
      </c>
      <c r="E12" s="131">
        <v>300000</v>
      </c>
      <c r="F12" s="131">
        <f>D12+E12</f>
        <v>3339487</v>
      </c>
      <c r="G12" s="132">
        <v>300000</v>
      </c>
      <c r="H12" s="125"/>
      <c r="I12" s="125"/>
      <c r="J12" s="125"/>
      <c r="K12" s="125"/>
    </row>
    <row r="13" spans="1:11" ht="24" customHeight="1">
      <c r="A13" s="120">
        <v>700</v>
      </c>
      <c r="B13" s="255" t="s">
        <v>30</v>
      </c>
      <c r="C13" s="255"/>
      <c r="D13" s="121"/>
      <c r="E13" s="121"/>
      <c r="F13" s="121"/>
      <c r="G13" s="122"/>
      <c r="H13" s="123"/>
      <c r="I13" s="123"/>
      <c r="J13" s="123"/>
      <c r="K13" s="123"/>
    </row>
    <row r="14" spans="1:11" ht="24" customHeight="1">
      <c r="A14" s="124"/>
      <c r="B14" s="125">
        <v>70005</v>
      </c>
      <c r="C14" s="133" t="s">
        <v>31</v>
      </c>
      <c r="D14" s="126">
        <v>749333.19</v>
      </c>
      <c r="E14" s="126">
        <v>165000</v>
      </c>
      <c r="F14" s="126">
        <f>D14+E14</f>
        <v>914333.19</v>
      </c>
      <c r="G14" s="127">
        <f>E14</f>
        <v>165000</v>
      </c>
      <c r="H14" s="124"/>
      <c r="I14" s="124"/>
      <c r="J14" s="124"/>
      <c r="K14" s="124"/>
    </row>
    <row r="15" spans="1:11" ht="12" customHeight="1">
      <c r="A15" s="134">
        <v>750</v>
      </c>
      <c r="B15" s="256" t="s">
        <v>32</v>
      </c>
      <c r="C15" s="256"/>
      <c r="D15" s="135"/>
      <c r="E15" s="135"/>
      <c r="F15" s="135"/>
      <c r="G15" s="135"/>
      <c r="H15" s="136"/>
      <c r="I15" s="137"/>
      <c r="J15" s="137"/>
      <c r="K15" s="137"/>
    </row>
    <row r="16" spans="1:11" ht="23.25" customHeight="1">
      <c r="A16" s="138"/>
      <c r="B16" s="139">
        <v>75022</v>
      </c>
      <c r="C16" s="140" t="s">
        <v>33</v>
      </c>
      <c r="D16" s="141">
        <v>6000</v>
      </c>
      <c r="E16" s="142">
        <v>-6000</v>
      </c>
      <c r="F16" s="142">
        <f>D16+E16</f>
        <v>0</v>
      </c>
      <c r="G16" s="142">
        <f>E16</f>
        <v>-6000</v>
      </c>
      <c r="H16" s="143"/>
      <c r="I16" s="143"/>
      <c r="J16" s="143"/>
      <c r="K16" s="143"/>
    </row>
    <row r="17" spans="1:11" ht="24">
      <c r="A17" s="144"/>
      <c r="B17" s="145">
        <v>75023</v>
      </c>
      <c r="C17" s="146" t="s">
        <v>220</v>
      </c>
      <c r="D17" s="147">
        <v>31000</v>
      </c>
      <c r="E17" s="147">
        <v>-31000</v>
      </c>
      <c r="F17" s="147">
        <f>D17+E17</f>
        <v>0</v>
      </c>
      <c r="G17" s="147">
        <f>E17</f>
        <v>-31000</v>
      </c>
      <c r="H17" s="148"/>
      <c r="I17" s="148"/>
      <c r="J17" s="148"/>
      <c r="K17" s="148"/>
    </row>
    <row r="18" spans="1:11" ht="19.5" customHeight="1">
      <c r="A18" s="144"/>
      <c r="B18" s="145">
        <v>75095</v>
      </c>
      <c r="C18" s="146" t="s">
        <v>36</v>
      </c>
      <c r="D18" s="147">
        <v>0</v>
      </c>
      <c r="E18" s="147">
        <v>21777</v>
      </c>
      <c r="F18" s="147">
        <f>D18+E18</f>
        <v>21777</v>
      </c>
      <c r="G18" s="147"/>
      <c r="H18" s="148"/>
      <c r="I18" s="148"/>
      <c r="J18" s="148"/>
      <c r="K18" s="148">
        <v>21777</v>
      </c>
    </row>
    <row r="19" spans="1:11" s="111" customFormat="1" ht="24.75" customHeight="1">
      <c r="A19" s="257" t="s">
        <v>212</v>
      </c>
      <c r="B19" s="257"/>
      <c r="C19" s="257"/>
      <c r="D19" s="149">
        <v>12338088.28</v>
      </c>
      <c r="E19" s="149">
        <f>E8+E9+E10+E12+E14+E16+E17+E18</f>
        <v>213777</v>
      </c>
      <c r="F19" s="149">
        <f>D19+E19</f>
        <v>12551865.28</v>
      </c>
      <c r="G19" s="149">
        <f>SUM(G8:G18)</f>
        <v>192000</v>
      </c>
      <c r="H19" s="150"/>
      <c r="I19" s="150"/>
      <c r="J19" s="150"/>
      <c r="K19" s="150">
        <f>SUM(K18)</f>
        <v>21777</v>
      </c>
    </row>
    <row r="21" ht="11.25">
      <c r="A21" s="151"/>
    </row>
    <row r="25" ht="11.25">
      <c r="G25" s="114"/>
    </row>
  </sheetData>
  <sheetProtection selectLockedCells="1" selectUnlockedCells="1"/>
  <mergeCells count="20">
    <mergeCell ref="J4:J5"/>
    <mergeCell ref="K4:K5"/>
    <mergeCell ref="D8:D10"/>
    <mergeCell ref="F8:F10"/>
    <mergeCell ref="G1:K1"/>
    <mergeCell ref="G2:K2"/>
    <mergeCell ref="A4:A5"/>
    <mergeCell ref="B4:B5"/>
    <mergeCell ref="C4:C5"/>
    <mergeCell ref="D4:F4"/>
    <mergeCell ref="G4:G5"/>
    <mergeCell ref="I4:I5"/>
    <mergeCell ref="B11:C11"/>
    <mergeCell ref="B13:C13"/>
    <mergeCell ref="B15:C15"/>
    <mergeCell ref="A19:C19"/>
    <mergeCell ref="B7:C7"/>
    <mergeCell ref="A8:A10"/>
    <mergeCell ref="B8:B10"/>
    <mergeCell ref="C8:C10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4" sqref="A4:E4"/>
    </sheetView>
  </sheetViews>
  <sheetFormatPr defaultColWidth="11.57421875" defaultRowHeight="12.75"/>
  <cols>
    <col min="1" max="1" width="10.140625" style="0" customWidth="1"/>
    <col min="2" max="2" width="13.7109375" style="0" customWidth="1"/>
    <col min="3" max="3" width="11.421875" style="0" customWidth="1"/>
    <col min="4" max="4" width="24.7109375" style="0" customWidth="1"/>
    <col min="5" max="5" width="17.28125" style="0" customWidth="1"/>
  </cols>
  <sheetData>
    <row r="2" spans="1:5" ht="12.75">
      <c r="A2" s="152"/>
      <c r="B2" s="152"/>
      <c r="C2" s="267" t="s">
        <v>286</v>
      </c>
      <c r="D2" s="267"/>
      <c r="E2" s="267"/>
    </row>
    <row r="3" spans="1:5" ht="12.75">
      <c r="A3" s="152"/>
      <c r="B3" s="152"/>
      <c r="C3" s="153"/>
      <c r="D3" s="267" t="s">
        <v>287</v>
      </c>
      <c r="E3" s="267"/>
    </row>
    <row r="4" spans="1:5" ht="43.5" customHeight="1">
      <c r="A4" s="268" t="s">
        <v>221</v>
      </c>
      <c r="B4" s="268"/>
      <c r="C4" s="268"/>
      <c r="D4" s="268"/>
      <c r="E4" s="268"/>
    </row>
    <row r="5" spans="1:5" ht="43.5" customHeight="1">
      <c r="A5" s="154"/>
      <c r="B5" s="154"/>
      <c r="C5" s="154"/>
      <c r="D5" s="154"/>
      <c r="E5" s="154"/>
    </row>
    <row r="6" spans="1:5" ht="15.75">
      <c r="A6" s="154"/>
      <c r="B6" s="154"/>
      <c r="C6" s="154"/>
      <c r="D6" s="154"/>
      <c r="E6" s="154"/>
    </row>
    <row r="7" spans="1:5" ht="12.75">
      <c r="A7" s="152"/>
      <c r="B7" s="152"/>
      <c r="C7" s="152"/>
      <c r="D7" s="155"/>
      <c r="E7" s="156"/>
    </row>
    <row r="8" spans="1:5" ht="12.75" customHeight="1">
      <c r="A8" s="269" t="s">
        <v>76</v>
      </c>
      <c r="B8" s="269" t="s">
        <v>1</v>
      </c>
      <c r="C8" s="269" t="s">
        <v>21</v>
      </c>
      <c r="D8" s="270" t="s">
        <v>222</v>
      </c>
      <c r="E8" s="270" t="s">
        <v>223</v>
      </c>
    </row>
    <row r="9" spans="1:5" ht="12.75">
      <c r="A9" s="269"/>
      <c r="B9" s="269"/>
      <c r="C9" s="269"/>
      <c r="D9" s="270"/>
      <c r="E9" s="270"/>
    </row>
    <row r="10" spans="1:5" ht="12.75">
      <c r="A10" s="269"/>
      <c r="B10" s="269"/>
      <c r="C10" s="269"/>
      <c r="D10" s="270"/>
      <c r="E10" s="270"/>
    </row>
    <row r="11" spans="1:5" ht="12.75">
      <c r="A11" s="157">
        <v>1</v>
      </c>
      <c r="B11" s="157">
        <v>2</v>
      </c>
      <c r="C11" s="157">
        <v>3</v>
      </c>
      <c r="D11" s="157">
        <v>4</v>
      </c>
      <c r="E11" s="157">
        <v>5</v>
      </c>
    </row>
    <row r="12" spans="1:5" ht="24.75" customHeight="1">
      <c r="A12" s="264" t="s">
        <v>224</v>
      </c>
      <c r="B12" s="264"/>
      <c r="C12" s="264"/>
      <c r="D12" s="158" t="s">
        <v>225</v>
      </c>
      <c r="E12" s="159"/>
    </row>
    <row r="13" spans="1:5" ht="19.5" customHeight="1">
      <c r="A13" s="160">
        <v>1</v>
      </c>
      <c r="B13" s="160">
        <v>851</v>
      </c>
      <c r="C13" s="160">
        <v>85149</v>
      </c>
      <c r="D13" s="161" t="s">
        <v>226</v>
      </c>
      <c r="E13" s="162">
        <v>100000</v>
      </c>
    </row>
    <row r="14" spans="1:5" ht="18" customHeight="1">
      <c r="A14" s="163">
        <v>2</v>
      </c>
      <c r="B14" s="163">
        <v>801</v>
      </c>
      <c r="C14" s="163">
        <v>80104</v>
      </c>
      <c r="D14" s="164" t="s">
        <v>227</v>
      </c>
      <c r="E14" s="165">
        <v>16000</v>
      </c>
    </row>
    <row r="15" spans="1:5" ht="19.5" customHeight="1">
      <c r="A15" s="166">
        <v>3</v>
      </c>
      <c r="B15" s="166">
        <v>750</v>
      </c>
      <c r="C15" s="166">
        <v>75095</v>
      </c>
      <c r="D15" s="167" t="s">
        <v>228</v>
      </c>
      <c r="E15" s="168" t="s">
        <v>229</v>
      </c>
    </row>
    <row r="16" spans="1:5" ht="12.75">
      <c r="A16" s="169"/>
      <c r="B16" s="169"/>
      <c r="C16" s="169"/>
      <c r="D16" s="169"/>
      <c r="E16" s="169"/>
    </row>
    <row r="17" spans="1:5" ht="19.5" customHeight="1">
      <c r="A17" s="265" t="s">
        <v>3</v>
      </c>
      <c r="B17" s="265"/>
      <c r="C17" s="265"/>
      <c r="D17" s="265"/>
      <c r="E17" s="170">
        <v>137777</v>
      </c>
    </row>
    <row r="18" ht="11.25" customHeight="1">
      <c r="A18" t="s">
        <v>230</v>
      </c>
    </row>
    <row r="19" spans="1:5" ht="12.75" customHeight="1">
      <c r="A19" s="266" t="s">
        <v>231</v>
      </c>
      <c r="B19" s="266"/>
      <c r="C19" s="266"/>
      <c r="D19" s="266"/>
      <c r="E19" s="266"/>
    </row>
    <row r="20" spans="1:5" ht="12.75">
      <c r="A20" s="266"/>
      <c r="B20" s="266"/>
      <c r="C20" s="266"/>
      <c r="D20" s="266"/>
      <c r="E20" s="266"/>
    </row>
    <row r="21" spans="1:5" ht="12.75">
      <c r="A21" s="266"/>
      <c r="B21" s="266"/>
      <c r="C21" s="266"/>
      <c r="D21" s="266"/>
      <c r="E21" s="266"/>
    </row>
    <row r="22" spans="1:5" ht="7.5" customHeight="1">
      <c r="A22" s="266"/>
      <c r="B22" s="266"/>
      <c r="C22" s="266"/>
      <c r="D22" s="266"/>
      <c r="E22" s="266"/>
    </row>
  </sheetData>
  <sheetProtection selectLockedCells="1" selectUnlockedCells="1"/>
  <mergeCells count="11">
    <mergeCell ref="E8:E10"/>
    <mergeCell ref="A12:C12"/>
    <mergeCell ref="A17:D17"/>
    <mergeCell ref="A19:E22"/>
    <mergeCell ref="C2:E2"/>
    <mergeCell ref="D3:E3"/>
    <mergeCell ref="A4:E4"/>
    <mergeCell ref="A8:A10"/>
    <mergeCell ref="B8:B10"/>
    <mergeCell ref="C8:C10"/>
    <mergeCell ref="D8:D10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E5" sqref="E5"/>
    </sheetView>
  </sheetViews>
  <sheetFormatPr defaultColWidth="11.57421875" defaultRowHeight="12.75"/>
  <cols>
    <col min="1" max="1" width="8.7109375" style="0" customWidth="1"/>
    <col min="2" max="2" width="27.57421875" style="0" customWidth="1"/>
    <col min="3" max="3" width="11.57421875" style="0" customWidth="1"/>
    <col min="4" max="4" width="13.140625" style="0" customWidth="1"/>
    <col min="5" max="5" width="11.421875" style="0" customWidth="1"/>
    <col min="6" max="6" width="12.7109375" style="0" customWidth="1"/>
  </cols>
  <sheetData>
    <row r="1" spans="2:6" ht="12.75">
      <c r="B1" s="277" t="s">
        <v>288</v>
      </c>
      <c r="C1" s="277"/>
      <c r="D1" s="277"/>
      <c r="E1" s="277"/>
      <c r="F1" s="277"/>
    </row>
    <row r="2" spans="1:6" ht="12.75">
      <c r="A2" s="171"/>
      <c r="B2" s="171" t="s">
        <v>232</v>
      </c>
      <c r="C2" s="277" t="s">
        <v>280</v>
      </c>
      <c r="D2" s="277"/>
      <c r="E2" s="277"/>
      <c r="F2" s="277"/>
    </row>
    <row r="3" spans="1:3" ht="12.75">
      <c r="A3" s="171"/>
      <c r="B3" s="171"/>
      <c r="C3" s="171"/>
    </row>
    <row r="4" spans="1:5" ht="12.75">
      <c r="A4" s="171"/>
      <c r="B4" s="171"/>
      <c r="C4" s="171"/>
      <c r="D4" s="171"/>
      <c r="E4" s="171"/>
    </row>
    <row r="5" spans="1:5" ht="15" customHeight="1">
      <c r="A5" s="274" t="s">
        <v>233</v>
      </c>
      <c r="B5" s="274"/>
      <c r="C5" s="274"/>
      <c r="D5" s="274"/>
      <c r="E5" s="171"/>
    </row>
    <row r="6" spans="1:5" ht="12.75">
      <c r="A6" s="172"/>
      <c r="B6" s="171"/>
      <c r="C6" s="171"/>
      <c r="D6" s="171"/>
      <c r="E6" s="171"/>
    </row>
    <row r="7" spans="1:5" ht="12.75">
      <c r="A7" s="171"/>
      <c r="B7" s="171"/>
      <c r="C7" s="171"/>
      <c r="D7" s="173"/>
      <c r="E7" s="171"/>
    </row>
    <row r="8" spans="1:6" ht="12.75" customHeight="1">
      <c r="A8" s="275" t="s">
        <v>76</v>
      </c>
      <c r="B8" s="275" t="s">
        <v>222</v>
      </c>
      <c r="C8" s="276" t="s">
        <v>234</v>
      </c>
      <c r="D8" s="276" t="s">
        <v>235</v>
      </c>
      <c r="E8" s="271" t="s">
        <v>236</v>
      </c>
      <c r="F8" s="271" t="s">
        <v>12</v>
      </c>
    </row>
    <row r="9" spans="1:6" ht="12.75">
      <c r="A9" s="275"/>
      <c r="B9" s="275"/>
      <c r="C9" s="275"/>
      <c r="D9" s="276"/>
      <c r="E9" s="271"/>
      <c r="F9" s="271"/>
    </row>
    <row r="10" spans="1:6" ht="12.75">
      <c r="A10" s="275"/>
      <c r="B10" s="275"/>
      <c r="C10" s="275"/>
      <c r="D10" s="276"/>
      <c r="E10" s="271"/>
      <c r="F10" s="271"/>
    </row>
    <row r="11" spans="1:6" ht="12.75">
      <c r="A11" s="174">
        <v>1</v>
      </c>
      <c r="B11" s="174">
        <v>2</v>
      </c>
      <c r="C11" s="174">
        <v>3</v>
      </c>
      <c r="D11" s="175">
        <v>4</v>
      </c>
      <c r="E11" s="176"/>
      <c r="F11" s="177"/>
    </row>
    <row r="12" spans="1:6" ht="12.75">
      <c r="A12" s="178" t="s">
        <v>237</v>
      </c>
      <c r="B12" s="179" t="s">
        <v>238</v>
      </c>
      <c r="C12" s="178"/>
      <c r="D12" s="180">
        <v>24945500</v>
      </c>
      <c r="E12" s="181"/>
      <c r="F12" s="180">
        <v>29993750.46</v>
      </c>
    </row>
    <row r="13" spans="1:6" ht="12.75">
      <c r="A13" s="178" t="s">
        <v>239</v>
      </c>
      <c r="B13" s="179" t="s">
        <v>240</v>
      </c>
      <c r="C13" s="178"/>
      <c r="D13" s="182">
        <v>33505500</v>
      </c>
      <c r="E13" s="183"/>
      <c r="F13" s="182">
        <v>38753750.46</v>
      </c>
    </row>
    <row r="14" spans="1:6" ht="12.75">
      <c r="A14" s="178" t="s">
        <v>241</v>
      </c>
      <c r="B14" s="179" t="s">
        <v>242</v>
      </c>
      <c r="C14" s="184"/>
      <c r="D14" s="182">
        <f>D12-D13</f>
        <v>-8560000</v>
      </c>
      <c r="E14" s="183"/>
      <c r="F14" s="182">
        <f>F12-F13</f>
        <v>-8760000</v>
      </c>
    </row>
    <row r="15" spans="1:6" ht="19.5" customHeight="1">
      <c r="A15" s="272" t="s">
        <v>243</v>
      </c>
      <c r="B15" s="272"/>
      <c r="C15" s="184"/>
      <c r="D15" s="182">
        <f>D16+D17+D18+D19+D20+D21+D22+D23</f>
        <v>9420000</v>
      </c>
      <c r="E15" s="183"/>
      <c r="F15" s="182">
        <f>F16+F17+F18+F19+F20+F21+F22+F23</f>
        <v>9620000</v>
      </c>
    </row>
    <row r="16" spans="1:6" ht="14.25" customHeight="1">
      <c r="A16" s="178" t="s">
        <v>237</v>
      </c>
      <c r="B16" s="184" t="s">
        <v>244</v>
      </c>
      <c r="C16" s="178" t="s">
        <v>245</v>
      </c>
      <c r="D16" s="182">
        <v>6945500</v>
      </c>
      <c r="E16" s="183"/>
      <c r="F16" s="182">
        <v>6945500</v>
      </c>
    </row>
    <row r="17" spans="1:6" ht="17.25" customHeight="1">
      <c r="A17" s="178" t="s">
        <v>239</v>
      </c>
      <c r="B17" s="184" t="s">
        <v>246</v>
      </c>
      <c r="C17" s="178" t="s">
        <v>245</v>
      </c>
      <c r="D17" s="182">
        <v>1774500</v>
      </c>
      <c r="E17" s="183"/>
      <c r="F17" s="182">
        <v>1774500</v>
      </c>
    </row>
    <row r="18" spans="1:6" ht="48" customHeight="1">
      <c r="A18" s="178" t="s">
        <v>241</v>
      </c>
      <c r="B18" s="185" t="s">
        <v>247</v>
      </c>
      <c r="C18" s="178" t="s">
        <v>248</v>
      </c>
      <c r="D18" s="182"/>
      <c r="E18" s="183"/>
      <c r="F18" s="177"/>
    </row>
    <row r="19" spans="1:6" ht="12.75">
      <c r="A19" s="178" t="s">
        <v>249</v>
      </c>
      <c r="B19" s="184" t="s">
        <v>250</v>
      </c>
      <c r="C19" s="178" t="s">
        <v>251</v>
      </c>
      <c r="D19" s="182"/>
      <c r="E19" s="183"/>
      <c r="F19" s="177"/>
    </row>
    <row r="20" spans="1:6" ht="12.75">
      <c r="A20" s="178" t="s">
        <v>252</v>
      </c>
      <c r="B20" s="184" t="s">
        <v>253</v>
      </c>
      <c r="C20" s="178" t="s">
        <v>254</v>
      </c>
      <c r="D20" s="182"/>
      <c r="E20" s="183"/>
      <c r="F20" s="177"/>
    </row>
    <row r="21" spans="1:6" ht="12.75">
      <c r="A21" s="178" t="s">
        <v>255</v>
      </c>
      <c r="B21" s="184" t="s">
        <v>256</v>
      </c>
      <c r="C21" s="178" t="s">
        <v>257</v>
      </c>
      <c r="D21" s="182"/>
      <c r="E21" s="183"/>
      <c r="F21" s="177"/>
    </row>
    <row r="22" spans="1:6" ht="12.75">
      <c r="A22" s="178" t="s">
        <v>258</v>
      </c>
      <c r="B22" s="184" t="s">
        <v>259</v>
      </c>
      <c r="C22" s="178" t="s">
        <v>260</v>
      </c>
      <c r="D22" s="182"/>
      <c r="E22" s="183"/>
      <c r="F22" s="177"/>
    </row>
    <row r="23" spans="1:6" ht="12.75">
      <c r="A23" s="178" t="s">
        <v>261</v>
      </c>
      <c r="B23" s="184" t="s">
        <v>262</v>
      </c>
      <c r="C23" s="178" t="s">
        <v>263</v>
      </c>
      <c r="D23" s="182">
        <v>700000</v>
      </c>
      <c r="E23" s="186">
        <v>200000</v>
      </c>
      <c r="F23" s="187">
        <f>D23+E23</f>
        <v>900000</v>
      </c>
    </row>
    <row r="24" spans="1:6" ht="12.75">
      <c r="A24" s="272" t="s">
        <v>264</v>
      </c>
      <c r="B24" s="272"/>
      <c r="C24" s="178"/>
      <c r="D24" s="182">
        <f>D25+D26</f>
        <v>860000</v>
      </c>
      <c r="E24" s="183"/>
      <c r="F24" s="182">
        <f>F25+F26</f>
        <v>860000</v>
      </c>
    </row>
    <row r="25" spans="1:6" ht="12.75">
      <c r="A25" s="178" t="s">
        <v>237</v>
      </c>
      <c r="B25" s="184" t="s">
        <v>265</v>
      </c>
      <c r="C25" s="178" t="s">
        <v>266</v>
      </c>
      <c r="D25" s="182">
        <v>250000</v>
      </c>
      <c r="E25" s="183"/>
      <c r="F25" s="182">
        <v>250000</v>
      </c>
    </row>
    <row r="26" spans="1:6" ht="12.75">
      <c r="A26" s="178" t="s">
        <v>239</v>
      </c>
      <c r="B26" s="184" t="s">
        <v>267</v>
      </c>
      <c r="C26" s="178" t="s">
        <v>266</v>
      </c>
      <c r="D26" s="182">
        <v>610000</v>
      </c>
      <c r="E26" s="183"/>
      <c r="F26" s="182">
        <v>610000</v>
      </c>
    </row>
    <row r="27" spans="1:6" ht="51.75" customHeight="1">
      <c r="A27" s="178" t="s">
        <v>241</v>
      </c>
      <c r="B27" s="185" t="s">
        <v>268</v>
      </c>
      <c r="C27" s="178" t="s">
        <v>269</v>
      </c>
      <c r="D27" s="182"/>
      <c r="E27" s="183"/>
      <c r="F27" s="177"/>
    </row>
    <row r="28" spans="1:6" ht="12.75">
      <c r="A28" s="178" t="s">
        <v>249</v>
      </c>
      <c r="B28" s="184" t="s">
        <v>270</v>
      </c>
      <c r="C28" s="178" t="s">
        <v>271</v>
      </c>
      <c r="D28" s="182"/>
      <c r="E28" s="183"/>
      <c r="F28" s="177"/>
    </row>
    <row r="29" spans="1:6" ht="12.75">
      <c r="A29" s="178" t="s">
        <v>252</v>
      </c>
      <c r="B29" s="184" t="s">
        <v>272</v>
      </c>
      <c r="C29" s="178" t="s">
        <v>273</v>
      </c>
      <c r="D29" s="182"/>
      <c r="E29" s="183"/>
      <c r="F29" s="177"/>
    </row>
    <row r="30" spans="1:6" ht="22.5" customHeight="1">
      <c r="A30" s="178" t="s">
        <v>255</v>
      </c>
      <c r="B30" s="185" t="s">
        <v>274</v>
      </c>
      <c r="C30" s="178" t="s">
        <v>275</v>
      </c>
      <c r="D30" s="182"/>
      <c r="E30" s="183"/>
      <c r="F30" s="177"/>
    </row>
    <row r="31" spans="1:6" ht="12.75">
      <c r="A31" s="178" t="s">
        <v>258</v>
      </c>
      <c r="B31" s="184" t="s">
        <v>276</v>
      </c>
      <c r="C31" s="178" t="s">
        <v>277</v>
      </c>
      <c r="D31" s="188"/>
      <c r="E31" s="189"/>
      <c r="F31" s="177"/>
    </row>
    <row r="32" spans="1:5" ht="12.75">
      <c r="A32" s="190"/>
      <c r="B32" s="191"/>
      <c r="C32" s="192"/>
      <c r="D32" s="171"/>
      <c r="E32" s="171"/>
    </row>
    <row r="33" spans="1:6" ht="12.75" customHeight="1">
      <c r="A33" s="273" t="s">
        <v>278</v>
      </c>
      <c r="B33" s="273"/>
      <c r="C33" s="273"/>
      <c r="D33" s="273"/>
      <c r="E33" s="273"/>
      <c r="F33" s="273"/>
    </row>
    <row r="34" spans="1:6" ht="12.75">
      <c r="A34" s="273"/>
      <c r="B34" s="273"/>
      <c r="C34" s="273"/>
      <c r="D34" s="273"/>
      <c r="E34" s="273"/>
      <c r="F34" s="273"/>
    </row>
    <row r="35" spans="1:6" ht="12.75">
      <c r="A35" s="273"/>
      <c r="B35" s="273"/>
      <c r="C35" s="273"/>
      <c r="D35" s="273"/>
      <c r="E35" s="273"/>
      <c r="F35" s="273"/>
    </row>
  </sheetData>
  <sheetProtection selectLockedCells="1" selectUnlockedCells="1"/>
  <mergeCells count="12">
    <mergeCell ref="B1:F1"/>
    <mergeCell ref="C2:F2"/>
    <mergeCell ref="F8:F10"/>
    <mergeCell ref="A15:B15"/>
    <mergeCell ref="A24:B24"/>
    <mergeCell ref="A33:F35"/>
    <mergeCell ref="A5:D5"/>
    <mergeCell ref="A8:A10"/>
    <mergeCell ref="B8:B10"/>
    <mergeCell ref="C8:C10"/>
    <mergeCell ref="D8:D10"/>
    <mergeCell ref="E8:E10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</cp:lastModifiedBy>
  <cp:lastPrinted>2010-09-29T13:25:37Z</cp:lastPrinted>
  <dcterms:modified xsi:type="dcterms:W3CDTF">2010-10-04T12:45:13Z</dcterms:modified>
  <cp:category/>
  <cp:version/>
  <cp:contentType/>
  <cp:contentStatus/>
</cp:coreProperties>
</file>