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Arkusz5" sheetId="1" r:id="rId1"/>
    <sheet name="wydatki" sheetId="2" r:id="rId2"/>
    <sheet name="wydatki bieżące" sheetId="3" r:id="rId3"/>
    <sheet name="Arkusz6" sheetId="4" r:id="rId4"/>
    <sheet name="inwestycje" sheetId="5" r:id="rId5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<sst xmlns="http://schemas.openxmlformats.org/spreadsheetml/2006/main" count="259" uniqueCount="181">
  <si>
    <t>Załącznik Nr 1 do Uchwały Rady Gminy Gostynin                                             Nr 61/VIII/2011 z dnia 30 maja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</si>
  <si>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</si>
  <si>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</si>
  <si>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</si>
  <si>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</si>
  <si>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</si>
  <si>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</si>
  <si>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</si>
  <si>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</si>
  <si>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</si>
  <si>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</si>
  <si>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</si>
  <si>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</si>
  <si>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</si>
  <si>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Różne rozliczenia</t>
  </si>
  <si>
    <t>Subwencje ogólne z budżetu państwa</t>
  </si>
  <si>
    <t>Oświata i wychowanie</t>
  </si>
  <si>
    <t>Wpływy z usług</t>
  </si>
  <si>
    <t>Wpływy z różnych dochodów</t>
  </si>
  <si>
    <t>Dotacje celowe przekazane z budżetu państwa na realizację inwestycji i zakupów inwestycyjnych własnych gmin (związków gmin)</t>
  </si>
  <si>
    <t>Edukacyjna opieka wychowawcza</t>
  </si>
  <si>
    <t>Dotacje celowe otrzymane  z budżetu państwa na realizację własnych zadań bieżących gmin (związków gmin)</t>
  </si>
  <si>
    <t>Dochody ogółem</t>
  </si>
  <si>
    <t>Uzasadnienie:</t>
  </si>
  <si>
    <t>1. Dokonuje się zmian planu dochodów w działach:</t>
  </si>
  <si>
    <t>-Dział 758 - zwiększa się plan dochodów części oświatowej subwencji ogólnej o kwotę : 107.131,00 zł. - kwota mylnie zmniejszona Uchwałą Rady Gminy Nr 46/VI/2011 z dnia 31.03.2011r. Kwota ta została przypisana do zwrotu Gminie Gostynin - jako nienależnie uzyskana,  bez możliwości zmniejszenia planu dochodów na 2011r. zgodnie z Decyzją Ministra Finansów           Nr ST5/0341/471/KBM/10/2830.</t>
  </si>
  <si>
    <t>- Dział 854 - wprowadza się plan dochodów w kwocie : 203.492,00 zł.   w związku z uzyskaną informacją Wojewody Mazowieckiego FIN-I.3111.13.2011.854. Środki przeznaczone są na dofinansowanie świadczeń pomocy materialnej dla uczniów o charakterze socjalnym - zgodnie z art. 90d i art. 90e ustawy o systemie oświaty.</t>
  </si>
  <si>
    <t>- Dział 801 - wprowadza się plan dochodów w kwocie : 13.880,57 zł. w związku z uzyskaniem wpływu za wynajem zastępczego autokaru szkolnego, zgodnie z Decyzją HDI Asekuracja Towarzystwo Ubezpieczeń - Bydgoszcz oraz kwotę : 6.765,00zł. zgodnie z uzyskanym wpływem za  naprawę autokaru wg powyższej decyzji Towarzystwa Ubezpieczeniowego (Decyzja szkody Nr 819619). Łączna kwota zwiększenia - 20.645,57zł.</t>
  </si>
  <si>
    <r>
      <t xml:space="preserve">- Dział 801 - wprowadza  się plan dochodów w kwocie : 122.067,00zł. zgodnie z informacją uzyskaną z Mazowieckiego Urzędu Wojewódzkiego FIN-I.3111.17.2011.801 - środki w ramach    </t>
    </r>
    <r>
      <rPr>
        <sz val="8"/>
        <rFont val="Times New Roman"/>
        <family val="1"/>
      </rPr>
      <t>" Rządowego programu wspierania w latach 2009-2014 organów prowadzących w zapewnieniu bezpiecznych warunków nauki, wychowania i opieki w klasach I-III szkół podstawowych          i ogólnokształcących szkół muzycznych I stopnia - "Radosna szkoła". Powyższe środki przeznaczone są na utworzenie placu zabaw.</t>
    </r>
  </si>
  <si>
    <t>Załącznik Nr 2  do Uchwały Rady Gminy Gostynina Nr 61/VIII/2011</t>
  </si>
  <si>
    <t>z dnia 30 maja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</si>
  <si>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</si>
  <si>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</si>
  <si>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</si>
  <si>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</si>
  <si>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</si>
  <si>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</t>
  </si>
  <si>
    <t>Rolnictwo i łowiectwo</t>
  </si>
  <si>
    <t>O1010</t>
  </si>
  <si>
    <t>Infrastruktura wodociągowa i sanitarna wsi</t>
  </si>
  <si>
    <t>Wytwarzanie zaopatrywanie w energię elektryczną, gaz i wodę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</si>
  <si>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</si>
  <si>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</si>
  <si>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</si>
  <si>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</si>
  <si>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</si>
  <si>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</si>
  <si>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</si>
  <si>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</si>
  <si>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</si>
  <si>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</si>
  <si>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</si>
  <si>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>Szkoły podstawowe</t>
  </si>
  <si>
    <t>Oddziały przedszkolne w szkołach podstawowych</t>
  </si>
  <si>
    <t>Gimnazja</t>
  </si>
  <si>
    <t>Dowożenie uczniów do szkół</t>
  </si>
  <si>
    <t>Pomoc materialna dla uczniów</t>
  </si>
  <si>
    <t>Gospodarka komunalna i ochrona środowiska</t>
  </si>
  <si>
    <t>Oświetlenie ulic, placów i dróg</t>
  </si>
  <si>
    <t>Wydatki ogółem</t>
  </si>
  <si>
    <t>Załącznik Nr 2a  do Uchwały Rady Gminy Gostynin          Nr 61/VIII/2011  z dnia 30 maja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</si>
  <si>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</si>
  <si>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</si>
  <si>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</si>
  <si>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</si>
  <si>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</si>
  <si>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</si>
  <si>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</si>
  <si>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</si>
  <si>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</si>
  <si>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</si>
  <si>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</si>
  <si>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Gospodarka gruntami i nieruchomości</t>
  </si>
  <si>
    <t>Ogółem wydatki</t>
  </si>
  <si>
    <t>Załącznik Nr 2b do Uchwały Rady Gminy Gostynin Nr 61/VIII/2011</t>
  </si>
  <si>
    <t>z dnia  30 maja 2011r.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</si>
  <si>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</si>
  <si>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</si>
  <si>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</si>
  <si>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</si>
  <si>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</si>
  <si>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</si>
  <si>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</si>
  <si>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Rolnictwo i łowiectwo </t>
  </si>
  <si>
    <t>Infrastruktura wodociągowa i sanitacyjna  wsi</t>
  </si>
  <si>
    <t xml:space="preserve">Wytwarzanie i zaopatrywanie  w energię elektryczną, gaz i wodę </t>
  </si>
  <si>
    <t>` Gospodarka mieszkaniowa</t>
  </si>
  <si>
    <t xml:space="preserve">Gospodarka gruntami i nieruchomości </t>
  </si>
  <si>
    <t xml:space="preserve">Gospodarka komunalna i ochrona środowiska </t>
  </si>
  <si>
    <t>Oświetlenie ulic, placów dróg</t>
  </si>
  <si>
    <t xml:space="preserve">                    Załącznik nr 3 do Uchwały Rady Gminy Gostynin</t>
  </si>
  <si>
    <t xml:space="preserve">                    Nr 61/VIII/2011 z dnia 30 maja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</si>
  <si>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</si>
  <si>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</si>
  <si>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</si>
  <si>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</si>
  <si>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</si>
  <si>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</si>
  <si>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</si>
  <si>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</si>
  <si>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</si>
  <si>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</si>
  <si>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</si>
  <si>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</si>
  <si>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</si>
  <si>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O1041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</si>
  <si>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</si>
  <si>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</si>
  <si>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Rozbudowa istniejących sieci wodociągowych i kanalizacyjnych m in  w m. Kazimierzów, Marianów Sierakowski,Gorzewo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</si>
  <si>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</si>
  <si>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</si>
  <si>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</si>
  <si>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</si>
  <si>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po zmianie</t>
  </si>
  <si>
    <t>Budowa kanalizacji sanitarnej wraz z przyłączami dla m. Bierzewice – III etap dł. sieci – 2059,50mb/p.48szt.</t>
  </si>
  <si>
    <t xml:space="preserve">A.      
B. 
C. 50 000,00   </t>
  </si>
  <si>
    <t>Budowa kanalizacji sanitarnej wraz z przyłączami dla m. Bierzewice – II etap dł. sieci – 2.165 mb 50szt</t>
  </si>
  <si>
    <t xml:space="preserve">A.      
B. 
C. 50 000,00  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</si>
  <si>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</si>
  <si>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</si>
  <si>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</si>
  <si>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i modernizacja SUW w Sierakowie</t>
  </si>
  <si>
    <t>Budowa studni głębinowej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</si>
  <si>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</si>
  <si>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</si>
  <si>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</si>
  <si>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</si>
  <si>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</si>
  <si>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A.  1 000 000,00    
B. 
C.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</si>
  <si>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</si>
  <si>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</si>
  <si>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250 000,00
C.</t>
  </si>
  <si>
    <t>Projekt stałej organizacji ruchu na drodze gminnej Gostynin-Stefanów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</si>
  <si>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</si>
  <si>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</si>
  <si>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</si>
  <si>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</si>
  <si>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1 000 000,00  
B.    250 000,00
C.  </t>
  </si>
  <si>
    <t>Budynek mieszkalny – gminny  w Osinach-wymiana konstrukcji dachu i pokrycia, obróbki blacharskie</t>
  </si>
  <si>
    <t>Budynek mieszkalny – gminny w Osinach – rozbiórka budynku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</si>
  <si>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</si>
  <si>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</si>
  <si>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</si>
  <si>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</si>
  <si>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</si>
  <si>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</si>
  <si>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budynku z  przeznaczeniem na budynek Urzędu Gminy w Gostyninie</t>
  </si>
  <si>
    <t>A.      
B.
C. 1 000 000,00</t>
  </si>
  <si>
    <t>A.      
B.
C. 1 000 933,00</t>
  </si>
  <si>
    <t>Zakup samochodu osobowego</t>
  </si>
  <si>
    <t>Razem 750</t>
  </si>
  <si>
    <t>A.      
B.
C.1 000 933,00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</si>
  <si>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</si>
  <si>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</si>
  <si>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</si>
  <si>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</si>
  <si>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</si>
  <si>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</si>
  <si>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Szkoła Podstawowa w Zwoleniu boisko szkolne (bieżnia), wykonanie placu zabaw</t>
  </si>
  <si>
    <t xml:space="preserve">A.      
B.  71 250,00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</si>
  <si>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</si>
  <si>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</si>
  <si>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63 000,00
C.
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</si>
  <si>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</si>
  <si>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</si>
  <si>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</si>
  <si>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ocieplenie dachu, wymiana pokrycia dachowego na blachę trapezową, obróbki blacharskie</t>
  </si>
  <si>
    <t>Zespół Szkoły Podstawowej  i Gimnazjum w Emilianowie -  remont szkoły, zagospodarowanie terenu.</t>
  </si>
  <si>
    <t>Zakup nagrzewnicy wodnej do sali gimnastycznej w Zespole Szkoły Podstawowej i Gimnazjum w Lucieniu</t>
  </si>
  <si>
    <t>Razem 801</t>
  </si>
  <si>
    <t>A.                               B.  599 167,00
C.</t>
  </si>
  <si>
    <t>Budowa i rozbudowa oświetlenia drogowego.</t>
  </si>
  <si>
    <t xml:space="preserve">Razem 900 </t>
  </si>
  <si>
    <t>A.      
B.
C.</t>
  </si>
  <si>
    <t>A.     1 000 000,00 
B.        849 167,00
C.     1 328 433,00</t>
  </si>
  <si>
    <t>x</t>
  </si>
  <si>
    <t xml:space="preserve">~ Wprowadzono do budżetu poz. 1 kol. 10 kwotę 2 190 910,50zł oraz  w kol. 9 kwotę 127 500,00zł , poz. 6 kol. 9 kwotę 50 000,00 zł.  pozostałe środki z kol. 9 będą wprowadzane </t>
  </si>
  <si>
    <t>sukcesywnie po podpisaniu umów.</t>
  </si>
  <si>
    <t xml:space="preserve">~Wprowadzono do budżetu poz. 31 kol. 9 poz. B kwotę: 62 067,00zł i poz. 32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</si>
  <si>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</t>
  </si>
  <si>
    <t>placów zabaw.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</si>
</sst>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  <numFmt numFmtId="172" formatCode="0"/>
  </numFmts>
  <fonts count="32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196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5" fillId="2" borderId="1" xfId="23" applyFont="1" applyFill="1" applyBorder="1" applyAlignment="1">
      <alignment horizontal="center" vertical="center"/>
      <protection/>
    </xf>
    <xf numFmtId="164" fontId="5" fillId="2" borderId="1" xfId="23" applyFont="1" applyFill="1" applyBorder="1" applyAlignment="1">
      <alignment horizontal="center" vertical="center" wrapText="1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4" fontId="4" fillId="3" borderId="1" xfId="23" applyFont="1" applyFill="1" applyBorder="1" applyAlignment="1">
      <alignment horizontal="left" vertical="center" wrapText="1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8" fontId="5" fillId="3" borderId="1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left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4" fontId="4" fillId="4" borderId="1" xfId="23" applyFont="1" applyFill="1" applyBorder="1" applyAlignment="1">
      <alignment horizontal="center" vertical="center"/>
      <protection/>
    </xf>
    <xf numFmtId="164" fontId="4" fillId="4" borderId="1" xfId="23" applyFont="1" applyFill="1" applyBorder="1" applyAlignment="1">
      <alignment horizontal="left" vertical="center" wrapText="1"/>
      <protection/>
    </xf>
    <xf numFmtId="168" fontId="4" fillId="4" borderId="1" xfId="23" applyNumberFormat="1" applyFont="1" applyFill="1" applyBorder="1" applyAlignment="1">
      <alignment horizontal="right" vertical="center"/>
      <protection/>
    </xf>
    <xf numFmtId="164" fontId="4" fillId="5" borderId="1" xfId="23" applyFont="1" applyFill="1" applyBorder="1" applyAlignment="1">
      <alignment horizontal="right" vertical="center"/>
      <protection/>
    </xf>
    <xf numFmtId="168" fontId="4" fillId="5" borderId="1" xfId="23" applyNumberFormat="1" applyFont="1" applyFill="1" applyBorder="1" applyAlignment="1">
      <alignment horizontal="right" vertical="center"/>
      <protection/>
    </xf>
    <xf numFmtId="168" fontId="6" fillId="5" borderId="1" xfId="23" applyNumberFormat="1" applyFont="1" applyFill="1" applyBorder="1" applyAlignment="1">
      <alignment horizontal="right" vertical="center"/>
      <protection/>
    </xf>
    <xf numFmtId="164" fontId="7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3" fillId="4" borderId="1" xfId="23" applyFont="1" applyFill="1" applyBorder="1" applyAlignment="1">
      <alignment horizontal="center" vertical="center"/>
      <protection/>
    </xf>
    <xf numFmtId="168" fontId="3" fillId="4" borderId="1" xfId="23" applyNumberFormat="1" applyFont="1" applyFill="1" applyBorder="1" applyAlignment="1">
      <alignment horizontal="center" vertical="center"/>
      <protection/>
    </xf>
    <xf numFmtId="168" fontId="2" fillId="0" borderId="1" xfId="23" applyNumberFormat="1" applyFont="1" applyBorder="1" applyAlignment="1">
      <alignment horizontal="center" vertical="center"/>
      <protection/>
    </xf>
    <xf numFmtId="164" fontId="3" fillId="4" borderId="1" xfId="23" applyFont="1" applyFill="1" applyBorder="1" applyAlignment="1">
      <alignment horizontal="center" vertical="center" wrapText="1"/>
      <protection/>
    </xf>
    <xf numFmtId="164" fontId="3" fillId="6" borderId="1" xfId="23" applyFont="1" applyFill="1" applyBorder="1" applyAlignment="1">
      <alignment horizontal="center" vertical="center"/>
      <protection/>
    </xf>
    <xf numFmtId="164" fontId="2" fillId="6" borderId="1" xfId="23" applyFont="1" applyFill="1" applyBorder="1" applyAlignment="1">
      <alignment horizontal="center" vertical="center"/>
      <protection/>
    </xf>
    <xf numFmtId="168" fontId="2" fillId="6" borderId="1" xfId="23" applyNumberFormat="1" applyFont="1" applyFill="1" applyBorder="1" applyAlignment="1">
      <alignment horizontal="center" vertical="center"/>
      <protection/>
    </xf>
    <xf numFmtId="164" fontId="8" fillId="4" borderId="1" xfId="23" applyFont="1" applyFill="1" applyBorder="1" applyAlignment="1">
      <alignment horizontal="center" vertical="center"/>
      <protection/>
    </xf>
    <xf numFmtId="164" fontId="9" fillId="4" borderId="1" xfId="23" applyFont="1" applyFill="1" applyBorder="1" applyAlignment="1">
      <alignment horizontal="center" vertical="center"/>
      <protection/>
    </xf>
    <xf numFmtId="168" fontId="8" fillId="4" borderId="1" xfId="23" applyNumberFormat="1" applyFont="1" applyFill="1" applyBorder="1" applyAlignment="1">
      <alignment horizontal="right" vertical="center"/>
      <protection/>
    </xf>
    <xf numFmtId="164" fontId="10" fillId="0" borderId="1" xfId="23" applyFont="1" applyBorder="1" applyAlignment="1">
      <alignment horizontal="center" vertical="center"/>
      <protection/>
    </xf>
    <xf numFmtId="168" fontId="10" fillId="0" borderId="1" xfId="23" applyNumberFormat="1" applyFont="1" applyBorder="1" applyAlignment="1">
      <alignment horizontal="right" vertical="center"/>
      <protection/>
    </xf>
    <xf numFmtId="168" fontId="10" fillId="0" borderId="1" xfId="23" applyNumberFormat="1" applyFont="1" applyBorder="1" applyAlignment="1">
      <alignment vertical="center"/>
      <protection/>
    </xf>
    <xf numFmtId="164" fontId="9" fillId="4" borderId="1" xfId="22" applyFont="1" applyFill="1" applyBorder="1" applyAlignment="1">
      <alignment horizontal="center" vertical="center" wrapText="1"/>
      <protection/>
    </xf>
    <xf numFmtId="168" fontId="8" fillId="4" borderId="1" xfId="23" applyNumberFormat="1" applyFont="1" applyFill="1" applyBorder="1" applyAlignment="1">
      <alignment vertical="center"/>
      <protection/>
    </xf>
    <xf numFmtId="168" fontId="8" fillId="4" borderId="2" xfId="23" applyNumberFormat="1" applyFont="1" applyFill="1" applyBorder="1" applyAlignment="1">
      <alignment vertical="center"/>
      <protection/>
    </xf>
    <xf numFmtId="168" fontId="10" fillId="0" borderId="2" xfId="23" applyNumberFormat="1" applyFont="1" applyBorder="1" applyAlignment="1">
      <alignment vertical="center"/>
      <protection/>
    </xf>
    <xf numFmtId="164" fontId="8" fillId="4" borderId="1" xfId="25" applyFont="1" applyFill="1" applyBorder="1" applyAlignment="1">
      <alignment horizontal="center" vertical="center"/>
      <protection/>
    </xf>
    <xf numFmtId="168" fontId="8" fillId="4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2" fillId="0" borderId="0" xfId="23" applyNumberFormat="1" applyFont="1" applyAlignment="1">
      <alignment horizontal="left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69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1" fillId="0" borderId="0" xfId="22" applyFont="1" applyAlignment="1">
      <alignment horizontal="center" vertical="center"/>
      <protection/>
    </xf>
    <xf numFmtId="164" fontId="4" fillId="4" borderId="1" xfId="22" applyFont="1" applyFill="1" applyBorder="1" applyAlignment="1">
      <alignment horizontal="center" vertical="center" wrapText="1"/>
      <protection/>
    </xf>
    <xf numFmtId="164" fontId="4" fillId="2" borderId="1" xfId="22" applyFont="1" applyFill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8" fontId="4" fillId="4" borderId="1" xfId="22" applyNumberFormat="1" applyFont="1" applyFill="1" applyBorder="1" applyAlignment="1">
      <alignment horizontal="center" vertical="center" wrapText="1"/>
      <protection/>
    </xf>
    <xf numFmtId="168" fontId="5" fillId="0" borderId="1" xfId="22" applyNumberFormat="1" applyFont="1" applyBorder="1" applyAlignment="1">
      <alignment horizontal="center" vertical="center" wrapText="1"/>
      <protection/>
    </xf>
    <xf numFmtId="164" fontId="6" fillId="4" borderId="1" xfId="22" applyFont="1" applyFill="1" applyBorder="1" applyAlignment="1">
      <alignment horizontal="center" vertical="center" wrapText="1"/>
      <protection/>
    </xf>
    <xf numFmtId="168" fontId="6" fillId="4" borderId="1" xfId="22" applyNumberFormat="1" applyFont="1" applyFill="1" applyBorder="1" applyAlignment="1">
      <alignment horizontal="right" vertical="center" wrapText="1"/>
      <protection/>
    </xf>
    <xf numFmtId="164" fontId="4" fillId="0" borderId="0" xfId="22" applyFont="1">
      <alignment/>
      <protection/>
    </xf>
    <xf numFmtId="164" fontId="12" fillId="6" borderId="1" xfId="22" applyFont="1" applyFill="1" applyBorder="1" applyAlignment="1">
      <alignment horizontal="center" vertical="center" wrapText="1"/>
      <protection/>
    </xf>
    <xf numFmtId="164" fontId="12" fillId="0" borderId="3" xfId="22" applyFont="1" applyBorder="1" applyAlignment="1">
      <alignment horizontal="center" vertical="center" wrapText="1"/>
      <protection/>
    </xf>
    <xf numFmtId="168" fontId="12" fillId="6" borderId="1" xfId="22" applyNumberFormat="1" applyFont="1" applyFill="1" applyBorder="1" applyAlignment="1">
      <alignment horizontal="right" vertical="center" wrapText="1"/>
      <protection/>
    </xf>
    <xf numFmtId="168" fontId="6" fillId="6" borderId="1" xfId="22" applyNumberFormat="1" applyFont="1" applyFill="1" applyBorder="1" applyAlignment="1">
      <alignment horizontal="right" vertical="center" wrapText="1"/>
      <protection/>
    </xf>
    <xf numFmtId="168" fontId="12" fillId="0" borderId="1" xfId="22" applyNumberFormat="1" applyFont="1" applyBorder="1" applyAlignment="1">
      <alignment horizontal="right" vertical="center" wrapText="1"/>
      <protection/>
    </xf>
    <xf numFmtId="168" fontId="6" fillId="0" borderId="1" xfId="22" applyNumberFormat="1" applyFont="1" applyBorder="1" applyAlignment="1">
      <alignment horizontal="right" vertical="center" wrapText="1"/>
      <protection/>
    </xf>
    <xf numFmtId="164" fontId="6" fillId="4" borderId="3" xfId="22" applyFont="1" applyFill="1" applyBorder="1" applyAlignment="1">
      <alignment horizontal="center" vertical="center" wrapText="1"/>
      <protection/>
    </xf>
    <xf numFmtId="168" fontId="6" fillId="4" borderId="3" xfId="22" applyNumberFormat="1" applyFont="1" applyFill="1" applyBorder="1" applyAlignment="1">
      <alignment horizontal="right" vertical="center" wrapText="1"/>
      <protection/>
    </xf>
    <xf numFmtId="164" fontId="6" fillId="0" borderId="3" xfId="22" applyFont="1" applyBorder="1" applyAlignment="1">
      <alignment horizontal="center" vertical="center" wrapText="1"/>
      <protection/>
    </xf>
    <xf numFmtId="168" fontId="12" fillId="0" borderId="3" xfId="22" applyNumberFormat="1" applyFont="1" applyBorder="1" applyAlignment="1">
      <alignment horizontal="right" vertical="center" wrapText="1"/>
      <protection/>
    </xf>
    <xf numFmtId="164" fontId="6" fillId="5" borderId="1" xfId="26" applyFont="1" applyFill="1" applyBorder="1" applyAlignment="1">
      <alignment horizontal="center" vertical="center" wrapText="1"/>
      <protection/>
    </xf>
    <xf numFmtId="168" fontId="13" fillId="5" borderId="1" xfId="26" applyNumberFormat="1" applyFont="1" applyFill="1" applyBorder="1" applyAlignment="1">
      <alignment horizontal="right" vertical="center" wrapText="1"/>
      <protection/>
    </xf>
    <xf numFmtId="164" fontId="14" fillId="0" borderId="0" xfId="0" applyFont="1" applyAlignment="1">
      <alignment/>
    </xf>
    <xf numFmtId="164" fontId="15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6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7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3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8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71" fontId="3" fillId="4" borderId="2" xfId="21" applyNumberFormat="1" applyFont="1" applyFill="1" applyBorder="1" applyAlignment="1">
      <alignment horizontal="center" vertical="center" wrapText="1"/>
      <protection/>
    </xf>
    <xf numFmtId="171" fontId="3" fillId="4" borderId="1" xfId="21" applyNumberFormat="1" applyFont="1" applyFill="1" applyBorder="1" applyAlignment="1">
      <alignment horizontal="center" vertical="center" wrapText="1"/>
      <protection/>
    </xf>
    <xf numFmtId="171" fontId="2" fillId="4" borderId="1" xfId="21" applyNumberFormat="1" applyFont="1" applyFill="1" applyBorder="1" applyAlignment="1">
      <alignment horizontal="center" vertical="center" wrapText="1"/>
      <protection/>
    </xf>
    <xf numFmtId="171" fontId="2" fillId="0" borderId="2" xfId="21" applyNumberFormat="1" applyFont="1" applyBorder="1" applyAlignment="1">
      <alignment horizontal="center" vertical="center" wrapText="1"/>
      <protection/>
    </xf>
    <xf numFmtId="171" fontId="2" fillId="0" borderId="1" xfId="21" applyNumberFormat="1" applyFont="1" applyBorder="1" applyAlignment="1">
      <alignment horizontal="right" vertical="center" wrapText="1"/>
      <protection/>
    </xf>
    <xf numFmtId="171" fontId="2" fillId="0" borderId="1" xfId="21" applyNumberFormat="1" applyFont="1" applyBorder="1" applyAlignment="1">
      <alignment horizontal="center" vertical="center" wrapText="1"/>
      <protection/>
    </xf>
    <xf numFmtId="171" fontId="3" fillId="4" borderId="1" xfId="21" applyNumberFormat="1" applyFont="1" applyFill="1" applyBorder="1" applyAlignment="1">
      <alignment horizontal="right" vertical="center" wrapText="1"/>
      <protection/>
    </xf>
    <xf numFmtId="172" fontId="17" fillId="4" borderId="1" xfId="21" applyNumberFormat="1" applyFont="1" applyFill="1" applyBorder="1" applyAlignment="1">
      <alignment horizontal="center" vertical="center" wrapText="1"/>
      <protection/>
    </xf>
    <xf numFmtId="168" fontId="17" fillId="4" borderId="1" xfId="21" applyNumberFormat="1" applyFont="1" applyFill="1" applyBorder="1" applyAlignment="1">
      <alignment horizontal="center" vertical="center" wrapText="1"/>
      <protection/>
    </xf>
    <xf numFmtId="171" fontId="17" fillId="4" borderId="2" xfId="21" applyNumberFormat="1" applyFont="1" applyFill="1" applyBorder="1" applyAlignment="1">
      <alignment horizontal="right" vertical="center" wrapText="1"/>
      <protection/>
    </xf>
    <xf numFmtId="171" fontId="17" fillId="4" borderId="2" xfId="21" applyNumberFormat="1" applyFont="1" applyFill="1" applyBorder="1" applyAlignment="1">
      <alignment horizontal="center" vertical="center" wrapText="1"/>
      <protection/>
    </xf>
    <xf numFmtId="171" fontId="17" fillId="4" borderId="1" xfId="21" applyNumberFormat="1" applyFont="1" applyFill="1" applyBorder="1" applyAlignment="1">
      <alignment horizontal="right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4" fontId="10" fillId="0" borderId="3" xfId="22" applyFont="1" applyBorder="1" applyAlignment="1">
      <alignment horizontal="center" vertical="center" wrapText="1"/>
      <protection/>
    </xf>
    <xf numFmtId="168" fontId="2" fillId="6" borderId="2" xfId="21" applyNumberFormat="1" applyFont="1" applyFill="1" applyBorder="1" applyAlignment="1">
      <alignment horizontal="right" vertical="center" wrapText="1"/>
      <protection/>
    </xf>
    <xf numFmtId="171" fontId="2" fillId="6" borderId="2" xfId="21" applyNumberFormat="1" applyFont="1" applyFill="1" applyBorder="1" applyAlignment="1">
      <alignment horizontal="center" vertical="center" wrapText="1"/>
      <protection/>
    </xf>
    <xf numFmtId="171" fontId="2" fillId="6" borderId="2" xfId="21" applyNumberFormat="1" applyFont="1" applyFill="1" applyBorder="1" applyAlignment="1">
      <alignment horizontal="right" vertical="center" wrapText="1"/>
      <protection/>
    </xf>
    <xf numFmtId="171" fontId="2" fillId="6" borderId="1" xfId="21" applyNumberFormat="1" applyFont="1" applyFill="1" applyBorder="1" applyAlignment="1">
      <alignment horizontal="right" vertical="center" wrapText="1"/>
      <protection/>
    </xf>
    <xf numFmtId="164" fontId="17" fillId="4" borderId="1" xfId="21" applyFont="1" applyFill="1" applyBorder="1" applyAlignment="1">
      <alignment horizontal="center" vertical="center" wrapText="1"/>
      <protection/>
    </xf>
    <xf numFmtId="171" fontId="3" fillId="4" borderId="2" xfId="21" applyNumberFormat="1" applyFont="1" applyFill="1" applyBorder="1" applyAlignment="1">
      <alignment horizontal="right" vertical="center" wrapText="1"/>
      <protection/>
    </xf>
    <xf numFmtId="164" fontId="17" fillId="5" borderId="1" xfId="21" applyFont="1" applyFill="1" applyBorder="1" applyAlignment="1">
      <alignment horizontal="center" vertical="center" wrapText="1"/>
      <protection/>
    </xf>
    <xf numFmtId="171" fontId="17" fillId="5" borderId="1" xfId="21" applyNumberFormat="1" applyFont="1" applyFill="1" applyBorder="1" applyAlignment="1">
      <alignment horizontal="right" vertical="center" wrapText="1"/>
      <protection/>
    </xf>
    <xf numFmtId="171" fontId="17" fillId="5" borderId="1" xfId="21" applyNumberFormat="1" applyFont="1" applyFill="1" applyBorder="1" applyAlignment="1">
      <alignment horizontal="center" vertical="center" wrapText="1"/>
      <protection/>
    </xf>
    <xf numFmtId="164" fontId="19" fillId="0" borderId="0" xfId="21" applyFont="1" applyAlignment="1">
      <alignment vertical="center"/>
      <protection/>
    </xf>
    <xf numFmtId="164" fontId="20" fillId="0" borderId="0" xfId="22" applyFont="1">
      <alignment/>
      <protection/>
    </xf>
    <xf numFmtId="164" fontId="20" fillId="0" borderId="0" xfId="22" applyFont="1" applyAlignment="1">
      <alignment vertical="center"/>
      <protection/>
    </xf>
    <xf numFmtId="164" fontId="20" fillId="0" borderId="0" xfId="0" applyFont="1" applyAlignment="1">
      <alignment/>
    </xf>
    <xf numFmtId="164" fontId="21" fillId="0" borderId="0" xfId="22" applyFont="1" applyBorder="1" applyAlignment="1">
      <alignment horizontal="center" vertical="center" wrapText="1"/>
      <protection/>
    </xf>
    <xf numFmtId="164" fontId="21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1" fillId="2" borderId="1" xfId="22" applyFont="1" applyFill="1" applyBorder="1" applyAlignment="1">
      <alignment horizontal="center" vertical="center"/>
      <protection/>
    </xf>
    <xf numFmtId="164" fontId="11" fillId="2" borderId="1" xfId="22" applyFont="1" applyFill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18" fillId="2" borderId="1" xfId="22" applyFont="1" applyFill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8" fontId="23" fillId="0" borderId="1" xfId="22" applyNumberFormat="1" applyFont="1" applyBorder="1" applyAlignment="1">
      <alignment horizontal="center" vertical="center"/>
      <protection/>
    </xf>
    <xf numFmtId="168" fontId="23" fillId="0" borderId="1" xfId="22" applyNumberFormat="1" applyFont="1" applyBorder="1" applyAlignment="1">
      <alignment vertical="center" wrapText="1"/>
      <protection/>
    </xf>
    <xf numFmtId="164" fontId="23" fillId="0" borderId="1" xfId="22" applyFont="1" applyBorder="1" applyAlignment="1">
      <alignment vertical="center" wrapText="1"/>
      <protection/>
    </xf>
    <xf numFmtId="168" fontId="23" fillId="0" borderId="1" xfId="22" applyNumberFormat="1" applyFont="1" applyBorder="1" applyAlignment="1">
      <alignment horizontal="right" vertical="center"/>
      <protection/>
    </xf>
    <xf numFmtId="164" fontId="23" fillId="0" borderId="1" xfId="22" applyFont="1" applyBorder="1" applyAlignment="1">
      <alignment vertical="center"/>
      <protection/>
    </xf>
    <xf numFmtId="168" fontId="23" fillId="0" borderId="1" xfId="22" applyNumberFormat="1" applyFont="1" applyBorder="1" applyAlignment="1">
      <alignment vertical="center"/>
      <protection/>
    </xf>
    <xf numFmtId="164" fontId="23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vertical="center" wrapText="1"/>
      <protection/>
    </xf>
    <xf numFmtId="164" fontId="25" fillId="6" borderId="1" xfId="22" applyFont="1" applyFill="1" applyBorder="1" applyAlignment="1">
      <alignment horizontal="center" vertical="center"/>
      <protection/>
    </xf>
    <xf numFmtId="164" fontId="24" fillId="6" borderId="1" xfId="22" applyFont="1" applyFill="1" applyBorder="1" applyAlignment="1">
      <alignment vertical="center" wrapText="1"/>
      <protection/>
    </xf>
    <xf numFmtId="171" fontId="11" fillId="6" borderId="1" xfId="22" applyNumberFormat="1" applyFont="1" applyFill="1" applyBorder="1" applyAlignment="1">
      <alignment horizontal="right" vertical="center"/>
      <protection/>
    </xf>
    <xf numFmtId="171" fontId="11" fillId="6" borderId="1" xfId="22" applyNumberFormat="1" applyFont="1" applyFill="1" applyBorder="1" applyAlignment="1">
      <alignment wrapText="1"/>
      <protection/>
    </xf>
    <xf numFmtId="171" fontId="11" fillId="6" borderId="1" xfId="22" applyNumberFormat="1" applyFont="1" applyFill="1" applyBorder="1" applyAlignment="1">
      <alignment vertical="center"/>
      <protection/>
    </xf>
    <xf numFmtId="164" fontId="26" fillId="6" borderId="1" xfId="22" applyFont="1" applyFill="1" applyBorder="1" applyAlignment="1">
      <alignment vertical="center"/>
      <protection/>
    </xf>
    <xf numFmtId="164" fontId="24" fillId="0" borderId="1" xfId="22" applyFont="1" applyBorder="1" applyAlignment="1">
      <alignment vertical="center"/>
      <protection/>
    </xf>
    <xf numFmtId="172" fontId="24" fillId="0" borderId="1" xfId="22" applyNumberFormat="1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4" fontId="24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8" fontId="24" fillId="0" borderId="1" xfId="22" applyNumberFormat="1" applyFont="1" applyBorder="1" applyAlignment="1">
      <alignment vertical="center" wrapText="1"/>
      <protection/>
    </xf>
    <xf numFmtId="172" fontId="25" fillId="6" borderId="1" xfId="22" applyNumberFormat="1" applyFont="1" applyFill="1" applyBorder="1" applyAlignment="1">
      <alignment horizontal="center" vertical="center"/>
      <protection/>
    </xf>
    <xf numFmtId="164" fontId="27" fillId="6" borderId="1" xfId="22" applyFont="1" applyFill="1" applyBorder="1" applyAlignment="1">
      <alignment vertical="center" wrapText="1"/>
      <protection/>
    </xf>
    <xf numFmtId="168" fontId="11" fillId="6" borderId="1" xfId="22" applyNumberFormat="1" applyFont="1" applyFill="1" applyBorder="1" applyAlignment="1">
      <alignment horizontal="right" vertical="center"/>
      <protection/>
    </xf>
    <xf numFmtId="168" fontId="11" fillId="6" borderId="1" xfId="22" applyNumberFormat="1" applyFont="1" applyFill="1" applyBorder="1" applyAlignment="1">
      <alignment vertical="center" wrapText="1"/>
      <protection/>
    </xf>
    <xf numFmtId="164" fontId="27" fillId="6" borderId="1" xfId="22" applyFont="1" applyFill="1" applyBorder="1" applyAlignment="1">
      <alignment vertical="center"/>
      <protection/>
    </xf>
    <xf numFmtId="164" fontId="24" fillId="0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vertical="center" wrapText="1"/>
      <protection/>
    </xf>
    <xf numFmtId="168" fontId="24" fillId="0" borderId="1" xfId="22" applyNumberFormat="1" applyFont="1" applyFill="1" applyBorder="1" applyAlignment="1">
      <alignment horizontal="right" vertical="center"/>
      <protection/>
    </xf>
    <xf numFmtId="168" fontId="17" fillId="0" borderId="1" xfId="22" applyNumberFormat="1" applyFont="1" applyFill="1" applyBorder="1" applyAlignment="1">
      <alignment horizontal="right" vertical="center"/>
      <protection/>
    </xf>
    <xf numFmtId="168" fontId="24" fillId="0" borderId="1" xfId="22" applyNumberFormat="1" applyFont="1" applyFill="1" applyBorder="1" applyAlignment="1">
      <alignment vertical="center" wrapText="1"/>
      <protection/>
    </xf>
    <xf numFmtId="164" fontId="24" fillId="0" borderId="1" xfId="22" applyFont="1" applyFill="1" applyBorder="1" applyAlignment="1">
      <alignment vertical="center"/>
      <protection/>
    </xf>
    <xf numFmtId="164" fontId="27" fillId="0" borderId="1" xfId="22" applyFont="1" applyFill="1" applyBorder="1" applyAlignment="1">
      <alignment vertical="center"/>
      <protection/>
    </xf>
    <xf numFmtId="164" fontId="27" fillId="6" borderId="1" xfId="22" applyFont="1" applyFill="1" applyBorder="1" applyAlignment="1">
      <alignment horizontal="center" vertical="center"/>
      <protection/>
    </xf>
    <xf numFmtId="168" fontId="20" fillId="6" borderId="1" xfId="22" applyNumberFormat="1" applyFont="1" applyFill="1" applyBorder="1" applyAlignment="1">
      <alignment horizontal="right" vertical="center"/>
      <protection/>
    </xf>
    <xf numFmtId="168" fontId="28" fillId="0" borderId="1" xfId="22" applyNumberFormat="1" applyFont="1" applyBorder="1" applyAlignment="1">
      <alignment vertical="center"/>
      <protection/>
    </xf>
    <xf numFmtId="164" fontId="29" fillId="6" borderId="1" xfId="22" applyFont="1" applyFill="1" applyBorder="1" applyAlignment="1">
      <alignment horizontal="center" vertical="center"/>
      <protection/>
    </xf>
    <xf numFmtId="164" fontId="20" fillId="6" borderId="1" xfId="22" applyFont="1" applyFill="1" applyBorder="1" applyAlignment="1">
      <alignment vertical="center" wrapText="1"/>
      <protection/>
    </xf>
    <xf numFmtId="168" fontId="17" fillId="6" borderId="1" xfId="22" applyNumberFormat="1" applyFont="1" applyFill="1" applyBorder="1" applyAlignment="1">
      <alignment vertical="center" wrapText="1"/>
      <protection/>
    </xf>
    <xf numFmtId="168" fontId="11" fillId="6" borderId="1" xfId="22" applyNumberFormat="1" applyFont="1" applyFill="1" applyBorder="1" applyAlignment="1">
      <alignment vertical="center"/>
      <protection/>
    </xf>
    <xf numFmtId="164" fontId="20" fillId="6" borderId="1" xfId="22" applyFont="1" applyFill="1" applyBorder="1" applyAlignment="1">
      <alignment vertical="center"/>
      <protection/>
    </xf>
    <xf numFmtId="164" fontId="11" fillId="6" borderId="1" xfId="22" applyFont="1" applyFill="1" applyBorder="1" applyAlignment="1">
      <alignment vertical="center" wrapText="1"/>
      <protection/>
    </xf>
    <xf numFmtId="164" fontId="11" fillId="6" borderId="1" xfId="22" applyFont="1" applyFill="1" applyBorder="1" applyAlignment="1">
      <alignment vertical="center"/>
      <protection/>
    </xf>
    <xf numFmtId="164" fontId="30" fillId="7" borderId="1" xfId="22" applyFont="1" applyFill="1" applyBorder="1" applyAlignment="1">
      <alignment horizontal="center" vertical="center"/>
      <protection/>
    </xf>
    <xf numFmtId="164" fontId="17" fillId="7" borderId="1" xfId="22" applyFont="1" applyFill="1" applyBorder="1" applyAlignment="1">
      <alignment horizontal="left" vertical="center"/>
      <protection/>
    </xf>
    <xf numFmtId="171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 wrapText="1"/>
      <protection/>
    </xf>
    <xf numFmtId="168" fontId="17" fillId="7" borderId="1" xfId="22" applyNumberFormat="1" applyFont="1" applyFill="1" applyBorder="1" applyAlignment="1">
      <alignment horizontal="center" vertical="center"/>
      <protection/>
    </xf>
    <xf numFmtId="164" fontId="31" fillId="0" borderId="0" xfId="22" applyFont="1">
      <alignment/>
      <protection/>
    </xf>
    <xf numFmtId="164" fontId="20" fillId="0" borderId="0" xfId="22" applyFont="1" applyAlignment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I8" sqref="I8"/>
    </sheetView>
  </sheetViews>
  <sheetFormatPr defaultColWidth="9.140625" defaultRowHeight="11.25" customHeight="1"/>
  <cols>
    <col min="1" max="1" width="5.140625" style="1" customWidth="1"/>
    <col min="2" max="2" width="30.28125" style="1" customWidth="1"/>
    <col min="3" max="3" width="8.57421875" style="1" customWidth="1"/>
    <col min="4" max="4" width="8.00390625" style="1" customWidth="1"/>
    <col min="5" max="5" width="8.57421875" style="1" customWidth="1"/>
    <col min="6" max="6" width="12.28125" style="1" customWidth="1"/>
    <col min="7" max="7" width="10.140625" style="1" customWidth="1"/>
    <col min="8" max="8" width="12.00390625" style="1" customWidth="1"/>
    <col min="9" max="9" width="10.7109375" style="1" customWidth="1"/>
    <col min="10" max="10" width="9.7109375" style="1" customWidth="1"/>
    <col min="11" max="11" width="14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93" customHeight="1">
      <c r="A13" s="6"/>
      <c r="B13" s="6"/>
      <c r="C13" s="6"/>
      <c r="D13" s="6"/>
      <c r="E13" s="6"/>
      <c r="F13" s="6"/>
      <c r="G13" s="7" t="s">
        <v>9</v>
      </c>
      <c r="H13" s="8" t="s">
        <v>10</v>
      </c>
      <c r="I13" s="6"/>
      <c r="J13" s="7" t="s">
        <v>9</v>
      </c>
      <c r="K13" s="8" t="s">
        <v>10</v>
      </c>
    </row>
    <row r="14" spans="1:11" ht="22.5" customHeight="1">
      <c r="A14" s="6"/>
      <c r="B14" s="6"/>
      <c r="C14" s="9" t="s">
        <v>11</v>
      </c>
      <c r="D14" s="6" t="s">
        <v>12</v>
      </c>
      <c r="E14" s="9" t="s">
        <v>13</v>
      </c>
      <c r="F14" s="6"/>
      <c r="G14" s="6"/>
      <c r="H14" s="9"/>
      <c r="I14" s="6"/>
      <c r="J14" s="6"/>
      <c r="K14" s="9"/>
    </row>
    <row r="15" spans="1:11" s="11" customFormat="1" ht="15.75" customHeight="1">
      <c r="A15" s="10">
        <v>1</v>
      </c>
      <c r="B15" s="10">
        <v>2</v>
      </c>
      <c r="C15" s="10">
        <v>3</v>
      </c>
      <c r="D15" s="10"/>
      <c r="E15" s="10"/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</row>
    <row r="16" spans="1:11" s="11" customFormat="1" ht="19.5" customHeight="1">
      <c r="A16" s="12">
        <v>758</v>
      </c>
      <c r="B16" s="13" t="s">
        <v>14</v>
      </c>
      <c r="C16" s="14">
        <v>14152887</v>
      </c>
      <c r="D16" s="14">
        <f>SUM(D17)</f>
        <v>107131</v>
      </c>
      <c r="E16" s="14">
        <f>SUM(C16:D16)</f>
        <v>14260018</v>
      </c>
      <c r="F16" s="14">
        <v>14260018</v>
      </c>
      <c r="G16" s="14"/>
      <c r="H16" s="15"/>
      <c r="I16" s="15"/>
      <c r="J16" s="15"/>
      <c r="K16" s="15"/>
    </row>
    <row r="17" spans="1:11" s="11" customFormat="1" ht="51" customHeight="1">
      <c r="A17" s="10"/>
      <c r="B17" s="16" t="s">
        <v>15</v>
      </c>
      <c r="C17" s="17">
        <v>14132887</v>
      </c>
      <c r="D17" s="17">
        <v>107131</v>
      </c>
      <c r="E17" s="17">
        <f>SUM(C17:D17)</f>
        <v>14240018</v>
      </c>
      <c r="F17" s="17">
        <v>107131</v>
      </c>
      <c r="G17" s="17"/>
      <c r="H17" s="17"/>
      <c r="I17" s="17"/>
      <c r="J17" s="17"/>
      <c r="K17" s="17"/>
    </row>
    <row r="18" spans="1:11" s="11" customFormat="1" ht="26.25" customHeight="1">
      <c r="A18" s="18">
        <v>801</v>
      </c>
      <c r="B18" s="19" t="s">
        <v>16</v>
      </c>
      <c r="C18" s="20">
        <v>16020</v>
      </c>
      <c r="D18" s="20">
        <f>SUM(D19:D21)</f>
        <v>142712.57</v>
      </c>
      <c r="E18" s="20">
        <f>SUM(C18:D18)</f>
        <v>158732.57</v>
      </c>
      <c r="F18" s="20">
        <v>36665.57</v>
      </c>
      <c r="G18" s="20"/>
      <c r="H18" s="20"/>
      <c r="I18" s="20">
        <v>122067</v>
      </c>
      <c r="J18" s="20">
        <v>122067</v>
      </c>
      <c r="K18" s="20"/>
    </row>
    <row r="19" spans="1:11" s="11" customFormat="1" ht="36.75" customHeight="1">
      <c r="A19" s="10"/>
      <c r="B19" s="16" t="s">
        <v>17</v>
      </c>
      <c r="C19" s="17">
        <v>0</v>
      </c>
      <c r="D19" s="17">
        <v>13880.57</v>
      </c>
      <c r="E19" s="17">
        <f>SUM(C19:D19)</f>
        <v>13880.57</v>
      </c>
      <c r="F19" s="17">
        <v>13880.57</v>
      </c>
      <c r="G19" s="17"/>
      <c r="H19" s="17"/>
      <c r="I19" s="17"/>
      <c r="J19" s="17"/>
      <c r="K19" s="17"/>
    </row>
    <row r="20" spans="1:11" s="11" customFormat="1" ht="36.75" customHeight="1">
      <c r="A20" s="10"/>
      <c r="B20" s="16" t="s">
        <v>18</v>
      </c>
      <c r="C20" s="17">
        <v>0</v>
      </c>
      <c r="D20" s="17">
        <v>6765</v>
      </c>
      <c r="E20" s="17">
        <f>SUM(C20:D20)</f>
        <v>6765</v>
      </c>
      <c r="F20" s="17">
        <v>6765</v>
      </c>
      <c r="G20" s="17"/>
      <c r="H20" s="17"/>
      <c r="I20" s="17"/>
      <c r="J20" s="17"/>
      <c r="K20" s="17"/>
    </row>
    <row r="21" spans="1:11" s="11" customFormat="1" ht="39.75" customHeight="1">
      <c r="A21" s="10"/>
      <c r="B21" s="16" t="s">
        <v>19</v>
      </c>
      <c r="C21" s="17">
        <v>0</v>
      </c>
      <c r="D21" s="17">
        <v>122067</v>
      </c>
      <c r="E21" s="17">
        <f>D21</f>
        <v>122067</v>
      </c>
      <c r="F21" s="17"/>
      <c r="G21" s="17"/>
      <c r="H21" s="17"/>
      <c r="I21" s="17">
        <v>122067</v>
      </c>
      <c r="J21" s="17">
        <v>122067</v>
      </c>
      <c r="K21" s="17"/>
    </row>
    <row r="22" spans="1:11" s="11" customFormat="1" ht="21.75" customHeight="1">
      <c r="A22" s="12">
        <v>854</v>
      </c>
      <c r="B22" s="13" t="s">
        <v>20</v>
      </c>
      <c r="C22" s="14">
        <v>0</v>
      </c>
      <c r="D22" s="14">
        <v>203492</v>
      </c>
      <c r="E22" s="14">
        <f>SUM(C22:D22)</f>
        <v>203492</v>
      </c>
      <c r="F22" s="14">
        <v>203492</v>
      </c>
      <c r="G22" s="14">
        <v>203492</v>
      </c>
      <c r="H22" s="14"/>
      <c r="I22" s="14"/>
      <c r="J22" s="14"/>
      <c r="K22" s="14"/>
    </row>
    <row r="23" spans="1:11" s="11" customFormat="1" ht="44.25" customHeight="1">
      <c r="A23" s="10"/>
      <c r="B23" s="16" t="s">
        <v>21</v>
      </c>
      <c r="C23" s="17">
        <v>0</v>
      </c>
      <c r="D23" s="17">
        <v>203492</v>
      </c>
      <c r="E23" s="17">
        <f>SUM(C23:D23)</f>
        <v>203492</v>
      </c>
      <c r="F23" s="17">
        <v>203492</v>
      </c>
      <c r="G23" s="17">
        <v>203492</v>
      </c>
      <c r="H23" s="17"/>
      <c r="I23" s="17"/>
      <c r="J23" s="17"/>
      <c r="K23" s="17"/>
    </row>
    <row r="24" spans="1:11" ht="20.25" customHeight="1">
      <c r="A24" s="21"/>
      <c r="B24" s="21" t="s">
        <v>22</v>
      </c>
      <c r="C24" s="22">
        <v>29456079.1</v>
      </c>
      <c r="D24" s="22">
        <f>D16+D18+D22</f>
        <v>453335.57</v>
      </c>
      <c r="E24" s="22">
        <f>SUM(C24:D24)</f>
        <v>29909414.67</v>
      </c>
      <c r="F24" s="22">
        <v>27388937.17</v>
      </c>
      <c r="G24" s="23">
        <v>5321662</v>
      </c>
      <c r="H24" s="22">
        <v>210179.1</v>
      </c>
      <c r="I24" s="22">
        <v>2520477.5</v>
      </c>
      <c r="J24" s="22">
        <v>122067</v>
      </c>
      <c r="K24" s="22">
        <v>2190910.5</v>
      </c>
    </row>
    <row r="26" ht="11.25" customHeight="1">
      <c r="B26" s="24" t="s">
        <v>23</v>
      </c>
    </row>
    <row r="27" spans="2:3" ht="11.25" customHeight="1">
      <c r="B27" s="25" t="s">
        <v>24</v>
      </c>
      <c r="C27" s="25"/>
    </row>
    <row r="28" spans="2:11" ht="11.25" customHeight="1">
      <c r="B28" s="26" t="s">
        <v>25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1.2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1.2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ht="11.25" customHeight="1">
      <c r="B31" s="26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1.2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11.25" customHeight="1">
      <c r="B33" s="26" t="s">
        <v>27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1.2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11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1.25" customHeight="1">
      <c r="B36" s="26" t="s">
        <v>28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1.2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1.2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5" ht="11.25" customHeight="1">
      <c r="B39" s="27"/>
      <c r="C39" s="27"/>
      <c r="D39" s="27"/>
      <c r="E39" s="27"/>
    </row>
    <row r="40" spans="2:5" ht="11.25" customHeight="1">
      <c r="B40" s="27"/>
      <c r="C40" s="27"/>
      <c r="D40" s="27"/>
      <c r="E40" s="27"/>
    </row>
    <row r="41" spans="2:5" ht="11.25" customHeight="1">
      <c r="B41" s="27"/>
      <c r="C41" s="27"/>
      <c r="D41" s="27"/>
      <c r="E41" s="27"/>
    </row>
    <row r="42" spans="2:5" ht="11.25" customHeight="1">
      <c r="B42" s="27"/>
      <c r="C42" s="27"/>
      <c r="D42" s="27"/>
      <c r="E42" s="27"/>
    </row>
    <row r="43" spans="2:5" ht="11.25" customHeight="1">
      <c r="B43" s="27"/>
      <c r="C43" s="27"/>
      <c r="D43" s="27"/>
      <c r="E43" s="27"/>
    </row>
    <row r="44" spans="2:5" ht="11.25" customHeight="1">
      <c r="B44" s="27"/>
      <c r="C44" s="27"/>
      <c r="D44" s="27"/>
      <c r="E44" s="27"/>
    </row>
    <row r="45" spans="2:5" ht="11.25" customHeight="1">
      <c r="B45" s="27"/>
      <c r="C45" s="27"/>
      <c r="D45" s="27"/>
      <c r="E45" s="27"/>
    </row>
  </sheetData>
  <mergeCells count="16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B28:K30"/>
    <mergeCell ref="B31:K32"/>
    <mergeCell ref="B33:K35"/>
    <mergeCell ref="B36:K3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pane ySplit="8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8" t="s">
        <v>29</v>
      </c>
    </row>
    <row r="2" spans="4:8" ht="11.25" customHeight="1">
      <c r="D2" s="3"/>
      <c r="E2" s="3"/>
      <c r="F2" s="3"/>
      <c r="G2" s="3"/>
      <c r="H2" s="28" t="s">
        <v>30</v>
      </c>
    </row>
    <row r="3" ht="18" customHeight="1">
      <c r="C3" s="1" t="s">
        <v>31</v>
      </c>
    </row>
    <row r="4" spans="1:8" ht="18.75" customHeight="1">
      <c r="A4" s="29"/>
      <c r="B4" s="29"/>
      <c r="C4" s="29"/>
      <c r="D4" s="29" t="s">
        <v>32</v>
      </c>
      <c r="E4" s="29"/>
      <c r="F4" s="29"/>
      <c r="G4" s="29"/>
      <c r="H4" s="29"/>
    </row>
    <row r="5" spans="1:8" ht="16.5" customHeight="1">
      <c r="A5" s="29" t="s">
        <v>2</v>
      </c>
      <c r="B5" s="29" t="s">
        <v>33</v>
      </c>
      <c r="C5" s="29" t="s">
        <v>34</v>
      </c>
      <c r="D5" s="29" t="s">
        <v>4</v>
      </c>
      <c r="E5" s="29"/>
      <c r="F5" s="29"/>
      <c r="G5" s="29" t="s">
        <v>5</v>
      </c>
      <c r="H5" s="29"/>
    </row>
    <row r="6" spans="1:8" ht="10.5" customHeight="1">
      <c r="A6" s="29"/>
      <c r="B6" s="29"/>
      <c r="C6" s="29"/>
      <c r="D6" s="29"/>
      <c r="E6" s="29"/>
      <c r="F6" s="29"/>
      <c r="G6" s="29" t="s">
        <v>6</v>
      </c>
      <c r="H6" s="30" t="s">
        <v>8</v>
      </c>
    </row>
    <row r="7" spans="1:8" ht="17.25" customHeight="1">
      <c r="A7" s="29"/>
      <c r="B7" s="29"/>
      <c r="C7" s="29"/>
      <c r="D7" s="30" t="s">
        <v>11</v>
      </c>
      <c r="E7" s="30" t="s">
        <v>12</v>
      </c>
      <c r="F7" s="30" t="s">
        <v>35</v>
      </c>
      <c r="G7" s="29"/>
      <c r="H7" s="30"/>
    </row>
    <row r="8" spans="1:8" s="11" customFormat="1" ht="12.75" customHeight="1">
      <c r="A8" s="31">
        <v>1</v>
      </c>
      <c r="B8" s="31">
        <v>2</v>
      </c>
      <c r="C8" s="31">
        <v>3</v>
      </c>
      <c r="D8" s="31">
        <v>4</v>
      </c>
      <c r="E8" s="31"/>
      <c r="F8" s="31"/>
      <c r="G8" s="31">
        <v>5</v>
      </c>
      <c r="H8" s="31">
        <v>6</v>
      </c>
    </row>
    <row r="9" spans="1:8" s="11" customFormat="1" ht="12.75" customHeight="1">
      <c r="A9" s="32" t="s">
        <v>36</v>
      </c>
      <c r="B9" s="32" t="s">
        <v>37</v>
      </c>
      <c r="C9" s="32"/>
      <c r="D9" s="33">
        <v>5037516.04</v>
      </c>
      <c r="E9" s="33">
        <f>SUM(E10)</f>
        <v>32000</v>
      </c>
      <c r="F9" s="33">
        <f>SUM(D9:E9)</f>
        <v>5069516.04</v>
      </c>
      <c r="G9" s="33">
        <v>9680</v>
      </c>
      <c r="H9" s="33">
        <v>5059836.04</v>
      </c>
    </row>
    <row r="10" spans="1:8" s="11" customFormat="1" ht="12.75" customHeight="1">
      <c r="A10" s="31"/>
      <c r="B10" s="31" t="s">
        <v>38</v>
      </c>
      <c r="C10" s="31" t="s">
        <v>39</v>
      </c>
      <c r="D10" s="34">
        <v>1847000</v>
      </c>
      <c r="E10" s="34">
        <v>32000</v>
      </c>
      <c r="F10" s="34">
        <f>SUM(D10:E10)</f>
        <v>1879000</v>
      </c>
      <c r="G10" s="34"/>
      <c r="H10" s="34">
        <v>32000</v>
      </c>
    </row>
    <row r="11" spans="1:8" s="11" customFormat="1" ht="21" customHeight="1">
      <c r="A11" s="32">
        <v>400</v>
      </c>
      <c r="B11" s="35" t="s">
        <v>40</v>
      </c>
      <c r="C11" s="35"/>
      <c r="D11" s="33">
        <v>462000</v>
      </c>
      <c r="E11" s="33">
        <f>SUM(E12)</f>
        <v>-85000</v>
      </c>
      <c r="F11" s="33">
        <f>SUM(D11:E11)</f>
        <v>377000</v>
      </c>
      <c r="G11" s="33">
        <v>2000</v>
      </c>
      <c r="H11" s="33">
        <v>375000</v>
      </c>
    </row>
    <row r="12" spans="1:8" s="11" customFormat="1" ht="12.75" customHeight="1">
      <c r="A12" s="31"/>
      <c r="B12" s="31">
        <v>40002</v>
      </c>
      <c r="C12" s="31" t="s">
        <v>41</v>
      </c>
      <c r="D12" s="34">
        <v>462000</v>
      </c>
      <c r="E12" s="34">
        <v>-85000</v>
      </c>
      <c r="F12" s="34">
        <f>SUM(D12:E12)</f>
        <v>377000</v>
      </c>
      <c r="G12" s="34"/>
      <c r="H12" s="34">
        <v>-85000</v>
      </c>
    </row>
    <row r="13" spans="1:8" s="11" customFormat="1" ht="12.75" customHeight="1">
      <c r="A13" s="32">
        <v>600</v>
      </c>
      <c r="B13" s="32" t="s">
        <v>42</v>
      </c>
      <c r="C13" s="32"/>
      <c r="D13" s="33">
        <v>4543784.08</v>
      </c>
      <c r="E13" s="33">
        <f>SUM(E14:E15)</f>
        <v>223000</v>
      </c>
      <c r="F13" s="33">
        <f>SUM(D13:E13)</f>
        <v>4766784.08</v>
      </c>
      <c r="G13" s="33">
        <v>920587</v>
      </c>
      <c r="H13" s="33">
        <v>3846197.08</v>
      </c>
    </row>
    <row r="14" spans="1:8" s="11" customFormat="1" ht="12.75" customHeight="1">
      <c r="A14" s="36"/>
      <c r="B14" s="37">
        <v>60016</v>
      </c>
      <c r="C14" s="37" t="s">
        <v>43</v>
      </c>
      <c r="D14" s="38">
        <v>4543784.08</v>
      </c>
      <c r="E14" s="38">
        <v>100000</v>
      </c>
      <c r="F14" s="38">
        <f>SUM(D14:E15)</f>
        <v>4766784.08</v>
      </c>
      <c r="G14" s="38">
        <v>100000</v>
      </c>
      <c r="H14" s="38"/>
    </row>
    <row r="15" spans="1:8" s="11" customFormat="1" ht="12.75" customHeight="1">
      <c r="A15" s="36"/>
      <c r="B15" s="36"/>
      <c r="C15" s="36"/>
      <c r="D15" s="38"/>
      <c r="E15" s="34">
        <v>123000</v>
      </c>
      <c r="F15" s="38"/>
      <c r="G15" s="34"/>
      <c r="H15" s="34">
        <v>123000</v>
      </c>
    </row>
    <row r="16" spans="1:8" s="11" customFormat="1" ht="12.75" customHeight="1">
      <c r="A16" s="32">
        <v>700</v>
      </c>
      <c r="B16" s="32" t="s">
        <v>44</v>
      </c>
      <c r="C16" s="32"/>
      <c r="D16" s="33">
        <v>416331.76</v>
      </c>
      <c r="E16" s="33">
        <f>SUM(E17:E18)</f>
        <v>-90000</v>
      </c>
      <c r="F16" s="33">
        <f>SUM(D16:E16)</f>
        <v>326331.76</v>
      </c>
      <c r="G16" s="33">
        <v>223251.32</v>
      </c>
      <c r="H16" s="33">
        <v>103080.44</v>
      </c>
    </row>
    <row r="17" spans="1:8" s="11" customFormat="1" ht="12.75" customHeight="1">
      <c r="A17" s="31"/>
      <c r="B17" s="31">
        <v>70005</v>
      </c>
      <c r="C17" s="31" t="s">
        <v>45</v>
      </c>
      <c r="D17" s="34">
        <v>416331.76</v>
      </c>
      <c r="E17" s="34">
        <v>-50000</v>
      </c>
      <c r="F17" s="34">
        <f>SUM(D17:E18)</f>
        <v>326331.76</v>
      </c>
      <c r="G17" s="34">
        <v>-50000</v>
      </c>
      <c r="H17" s="34"/>
    </row>
    <row r="18" spans="1:8" s="11" customFormat="1" ht="12.75" customHeight="1">
      <c r="A18" s="31"/>
      <c r="B18" s="31"/>
      <c r="C18" s="31"/>
      <c r="D18" s="34"/>
      <c r="E18" s="34">
        <v>-40000</v>
      </c>
      <c r="F18" s="34"/>
      <c r="G18" s="34"/>
      <c r="H18" s="34">
        <v>-40000</v>
      </c>
    </row>
    <row r="19" spans="1:8" s="11" customFormat="1" ht="12.75" customHeight="1">
      <c r="A19" s="32">
        <v>710</v>
      </c>
      <c r="B19" s="32" t="s">
        <v>46</v>
      </c>
      <c r="C19" s="32"/>
      <c r="D19" s="33">
        <v>150000</v>
      </c>
      <c r="E19" s="33">
        <f>SUM(E20)</f>
        <v>-30000</v>
      </c>
      <c r="F19" s="33">
        <f>SUM(D19:E19)</f>
        <v>120000</v>
      </c>
      <c r="G19" s="33">
        <v>120000</v>
      </c>
      <c r="H19" s="33"/>
    </row>
    <row r="20" spans="1:8" s="11" customFormat="1" ht="12.75" customHeight="1">
      <c r="A20" s="31"/>
      <c r="B20" s="31">
        <v>71004</v>
      </c>
      <c r="C20" s="31" t="s">
        <v>47</v>
      </c>
      <c r="D20" s="34">
        <v>140000</v>
      </c>
      <c r="E20" s="34">
        <v>-30000</v>
      </c>
      <c r="F20" s="34">
        <f>SUM(D20:E20)</f>
        <v>110000</v>
      </c>
      <c r="G20" s="34">
        <v>-30000</v>
      </c>
      <c r="H20" s="34"/>
    </row>
    <row r="21" spans="1:8" s="11" customFormat="1" ht="12.75" customHeight="1">
      <c r="A21" s="39">
        <v>750</v>
      </c>
      <c r="B21" s="40" t="s">
        <v>48</v>
      </c>
      <c r="C21" s="40"/>
      <c r="D21" s="41">
        <v>3507329.46</v>
      </c>
      <c r="E21" s="41">
        <f>SUM(E22:E35)</f>
        <v>163086.8</v>
      </c>
      <c r="F21" s="41">
        <f>SUM(D21:E21)</f>
        <v>3670416.26</v>
      </c>
      <c r="G21" s="41">
        <v>3639773.76</v>
      </c>
      <c r="H21" s="41">
        <v>30642.5</v>
      </c>
    </row>
    <row r="22" spans="1:8" s="11" customFormat="1" ht="12.75" customHeight="1">
      <c r="A22" s="42"/>
      <c r="B22" s="42">
        <v>75023</v>
      </c>
      <c r="C22" s="42" t="s">
        <v>49</v>
      </c>
      <c r="D22" s="43">
        <v>3168417.96</v>
      </c>
      <c r="E22" s="43">
        <v>118136.35</v>
      </c>
      <c r="F22" s="44">
        <f>SUM(D22:E35)</f>
        <v>3331504.76</v>
      </c>
      <c r="G22" s="43">
        <v>118136.35</v>
      </c>
      <c r="H22" s="44"/>
    </row>
    <row r="23" spans="1:8" s="11" customFormat="1" ht="12.75" customHeight="1">
      <c r="A23" s="42"/>
      <c r="B23" s="42"/>
      <c r="C23" s="42"/>
      <c r="D23" s="43"/>
      <c r="E23" s="43">
        <v>62.71</v>
      </c>
      <c r="F23" s="44"/>
      <c r="G23" s="43">
        <v>62.71</v>
      </c>
      <c r="H23" s="44"/>
    </row>
    <row r="24" spans="1:8" s="11" customFormat="1" ht="12.75" customHeight="1">
      <c r="A24" s="42"/>
      <c r="B24" s="42"/>
      <c r="C24" s="42"/>
      <c r="D24" s="43"/>
      <c r="E24" s="43">
        <v>23150</v>
      </c>
      <c r="F24" s="44"/>
      <c r="G24" s="43">
        <v>23150</v>
      </c>
      <c r="H24" s="44"/>
    </row>
    <row r="25" spans="1:8" s="11" customFormat="1" ht="12.75" customHeight="1">
      <c r="A25" s="42"/>
      <c r="B25" s="42"/>
      <c r="C25" s="42"/>
      <c r="D25" s="43"/>
      <c r="E25" s="43">
        <v>3369.38</v>
      </c>
      <c r="F25" s="44"/>
      <c r="G25" s="43">
        <v>3369.38</v>
      </c>
      <c r="H25" s="44"/>
    </row>
    <row r="26" spans="1:8" s="11" customFormat="1" ht="12.75" customHeight="1">
      <c r="A26" s="42"/>
      <c r="B26" s="42"/>
      <c r="C26" s="42"/>
      <c r="D26" s="43"/>
      <c r="E26" s="43">
        <v>2474.81</v>
      </c>
      <c r="F26" s="44"/>
      <c r="G26" s="43">
        <v>2474.81</v>
      </c>
      <c r="H26" s="44"/>
    </row>
    <row r="27" spans="1:8" s="11" customFormat="1" ht="12.75" customHeight="1">
      <c r="A27" s="42"/>
      <c r="B27" s="42"/>
      <c r="C27" s="42"/>
      <c r="D27" s="43"/>
      <c r="E27" s="43">
        <v>641.49</v>
      </c>
      <c r="F27" s="44"/>
      <c r="G27" s="43">
        <v>641.49</v>
      </c>
      <c r="H27" s="44"/>
    </row>
    <row r="28" spans="1:8" s="11" customFormat="1" ht="12.75" customHeight="1">
      <c r="A28" s="42"/>
      <c r="B28" s="42"/>
      <c r="C28" s="42"/>
      <c r="D28" s="43"/>
      <c r="E28" s="43">
        <v>600</v>
      </c>
      <c r="F28" s="44"/>
      <c r="G28" s="43">
        <v>600</v>
      </c>
      <c r="H28" s="44"/>
    </row>
    <row r="29" spans="1:8" s="11" customFormat="1" ht="12.75" customHeight="1">
      <c r="A29" s="42"/>
      <c r="B29" s="42"/>
      <c r="C29" s="42"/>
      <c r="D29" s="43"/>
      <c r="E29" s="43">
        <v>4015.15</v>
      </c>
      <c r="F29" s="44"/>
      <c r="G29" s="43">
        <v>4015.15</v>
      </c>
      <c r="H29" s="44"/>
    </row>
    <row r="30" spans="1:8" s="11" customFormat="1" ht="12.75" customHeight="1">
      <c r="A30" s="42"/>
      <c r="B30" s="42"/>
      <c r="C30" s="42"/>
      <c r="D30" s="43"/>
      <c r="E30" s="43">
        <v>-600</v>
      </c>
      <c r="F30" s="44"/>
      <c r="G30" s="43">
        <v>-600</v>
      </c>
      <c r="H30" s="44"/>
    </row>
    <row r="31" spans="1:8" s="11" customFormat="1" ht="12.75" customHeight="1">
      <c r="A31" s="42"/>
      <c r="B31" s="42"/>
      <c r="C31" s="42"/>
      <c r="D31" s="43"/>
      <c r="E31" s="43">
        <v>1942.03</v>
      </c>
      <c r="F31" s="44"/>
      <c r="G31" s="43">
        <v>1942.03</v>
      </c>
      <c r="H31" s="44"/>
    </row>
    <row r="32" spans="1:8" s="11" customFormat="1" ht="12.75" customHeight="1">
      <c r="A32" s="42"/>
      <c r="B32" s="42"/>
      <c r="C32" s="42"/>
      <c r="D32" s="43"/>
      <c r="E32" s="43">
        <v>4051.68</v>
      </c>
      <c r="F32" s="44"/>
      <c r="G32" s="43">
        <v>4051.68</v>
      </c>
      <c r="H32" s="44"/>
    </row>
    <row r="33" spans="1:8" s="11" customFormat="1" ht="12.75" customHeight="1">
      <c r="A33" s="42"/>
      <c r="B33" s="42"/>
      <c r="C33" s="42"/>
      <c r="D33" s="43"/>
      <c r="E33" s="43">
        <v>4953.2</v>
      </c>
      <c r="F33" s="44"/>
      <c r="G33" s="43">
        <v>4953.2</v>
      </c>
      <c r="H33" s="44"/>
    </row>
    <row r="34" spans="1:8" s="11" customFormat="1" ht="12.75" customHeight="1">
      <c r="A34" s="42"/>
      <c r="B34" s="42"/>
      <c r="C34" s="42"/>
      <c r="D34" s="43"/>
      <c r="E34" s="43">
        <v>-310</v>
      </c>
      <c r="F34" s="44"/>
      <c r="G34" s="43">
        <v>-310</v>
      </c>
      <c r="H34" s="44"/>
    </row>
    <row r="35" spans="1:8" s="11" customFormat="1" ht="12.75" customHeight="1">
      <c r="A35" s="42"/>
      <c r="B35" s="42"/>
      <c r="C35" s="42"/>
      <c r="D35" s="43"/>
      <c r="E35" s="43">
        <v>600</v>
      </c>
      <c r="F35" s="44"/>
      <c r="G35" s="43">
        <v>600</v>
      </c>
      <c r="H35" s="44"/>
    </row>
    <row r="36" spans="1:8" s="11" customFormat="1" ht="12.75" customHeight="1">
      <c r="A36" s="39">
        <v>754</v>
      </c>
      <c r="B36" s="45" t="s">
        <v>50</v>
      </c>
      <c r="C36" s="45"/>
      <c r="D36" s="41">
        <v>325340</v>
      </c>
      <c r="E36" s="41">
        <f>SUM(E37:E38)</f>
        <v>0</v>
      </c>
      <c r="F36" s="46">
        <f>SUM(D36:E36)</f>
        <v>325340</v>
      </c>
      <c r="G36" s="47">
        <v>243340</v>
      </c>
      <c r="H36" s="47">
        <v>82000</v>
      </c>
    </row>
    <row r="37" spans="1:8" s="11" customFormat="1" ht="12.75" customHeight="1">
      <c r="A37" s="42"/>
      <c r="B37" s="42">
        <v>75412</v>
      </c>
      <c r="C37" s="42" t="s">
        <v>51</v>
      </c>
      <c r="D37" s="43">
        <v>252700</v>
      </c>
      <c r="E37" s="43">
        <v>-17000</v>
      </c>
      <c r="F37" s="44">
        <f>SUM(D37:E38)</f>
        <v>252700</v>
      </c>
      <c r="G37" s="48">
        <v>-17000</v>
      </c>
      <c r="H37" s="48"/>
    </row>
    <row r="38" spans="1:8" s="11" customFormat="1" ht="12.75" customHeight="1">
      <c r="A38" s="42"/>
      <c r="B38" s="42"/>
      <c r="C38" s="42"/>
      <c r="D38" s="43"/>
      <c r="E38" s="43">
        <v>17000</v>
      </c>
      <c r="F38" s="44"/>
      <c r="G38" s="48"/>
      <c r="H38" s="48">
        <v>17000</v>
      </c>
    </row>
    <row r="39" spans="1:8" s="11" customFormat="1" ht="12.75" customHeight="1">
      <c r="A39" s="39">
        <v>801</v>
      </c>
      <c r="B39" s="39" t="s">
        <v>16</v>
      </c>
      <c r="C39" s="39"/>
      <c r="D39" s="41">
        <v>11912768.78</v>
      </c>
      <c r="E39" s="41">
        <f>SUM(E40:E73)</f>
        <v>86756.76999999999</v>
      </c>
      <c r="F39" s="46">
        <f>SUM(D39:E39)</f>
        <v>11999525.549999999</v>
      </c>
      <c r="G39" s="47">
        <v>11405058.55</v>
      </c>
      <c r="H39" s="47">
        <v>594467</v>
      </c>
    </row>
    <row r="40" spans="1:8" s="11" customFormat="1" ht="12.75" customHeight="1">
      <c r="A40" s="42"/>
      <c r="B40" s="42">
        <v>80101</v>
      </c>
      <c r="C40" s="42" t="s">
        <v>52</v>
      </c>
      <c r="D40" s="43">
        <v>8062660.24</v>
      </c>
      <c r="E40" s="43">
        <v>-72744.35</v>
      </c>
      <c r="F40" s="44">
        <f>SUM(D40:E53)</f>
        <v>8093681.140000001</v>
      </c>
      <c r="G40" s="43">
        <v>-72744.35</v>
      </c>
      <c r="H40" s="48"/>
    </row>
    <row r="41" spans="1:8" s="11" customFormat="1" ht="12.75" customHeight="1">
      <c r="A41" s="42"/>
      <c r="B41" s="42"/>
      <c r="C41" s="42"/>
      <c r="D41" s="43"/>
      <c r="E41" s="43">
        <v>14937.29</v>
      </c>
      <c r="F41" s="44"/>
      <c r="G41" s="43">
        <v>14937.29</v>
      </c>
      <c r="H41" s="48"/>
    </row>
    <row r="42" spans="1:8" s="11" customFormat="1" ht="12.75" customHeight="1">
      <c r="A42" s="42"/>
      <c r="B42" s="42"/>
      <c r="C42" s="42"/>
      <c r="D42" s="43"/>
      <c r="E42" s="43">
        <v>-15208</v>
      </c>
      <c r="F42" s="44"/>
      <c r="G42" s="43">
        <v>-15208</v>
      </c>
      <c r="H42" s="48"/>
    </row>
    <row r="43" spans="1:8" s="11" customFormat="1" ht="12.75" customHeight="1">
      <c r="A43" s="42"/>
      <c r="B43" s="42"/>
      <c r="C43" s="42"/>
      <c r="D43" s="43"/>
      <c r="E43" s="43">
        <v>-2087.38</v>
      </c>
      <c r="F43" s="44"/>
      <c r="G43" s="43">
        <v>-2087.38</v>
      </c>
      <c r="H43" s="48"/>
    </row>
    <row r="44" spans="1:8" s="11" customFormat="1" ht="12.75" customHeight="1">
      <c r="A44" s="42"/>
      <c r="B44" s="42"/>
      <c r="C44" s="42"/>
      <c r="D44" s="43"/>
      <c r="E44" s="43">
        <v>-4646.05</v>
      </c>
      <c r="F44" s="44"/>
      <c r="G44" s="43">
        <v>-4646.05</v>
      </c>
      <c r="H44" s="48"/>
    </row>
    <row r="45" spans="1:8" s="11" customFormat="1" ht="12.75" customHeight="1">
      <c r="A45" s="42"/>
      <c r="B45" s="42"/>
      <c r="C45" s="42"/>
      <c r="D45" s="43"/>
      <c r="E45" s="43">
        <v>-641.49</v>
      </c>
      <c r="F45" s="44"/>
      <c r="G45" s="43">
        <v>-641.49</v>
      </c>
      <c r="H45" s="48"/>
    </row>
    <row r="46" spans="1:8" s="11" customFormat="1" ht="12.75" customHeight="1">
      <c r="A46" s="42"/>
      <c r="B46" s="42"/>
      <c r="C46" s="42"/>
      <c r="D46" s="43"/>
      <c r="E46" s="43">
        <v>-600</v>
      </c>
      <c r="F46" s="44"/>
      <c r="G46" s="43">
        <v>-600</v>
      </c>
      <c r="H46" s="48"/>
    </row>
    <row r="47" spans="1:8" s="11" customFormat="1" ht="12.75" customHeight="1">
      <c r="A47" s="42"/>
      <c r="B47" s="42"/>
      <c r="C47" s="42"/>
      <c r="D47" s="43"/>
      <c r="E47" s="43">
        <v>5319.55</v>
      </c>
      <c r="F47" s="44"/>
      <c r="G47" s="43">
        <v>5319.55</v>
      </c>
      <c r="H47" s="48"/>
    </row>
    <row r="48" spans="1:8" s="11" customFormat="1" ht="12.75" customHeight="1">
      <c r="A48" s="42"/>
      <c r="B48" s="42"/>
      <c r="C48" s="42"/>
      <c r="D48" s="43"/>
      <c r="E48" s="43">
        <v>-1942.03</v>
      </c>
      <c r="F48" s="44"/>
      <c r="G48" s="43">
        <v>-1942.03</v>
      </c>
      <c r="H48" s="48"/>
    </row>
    <row r="49" spans="1:8" s="11" customFormat="1" ht="12.75" customHeight="1">
      <c r="A49" s="42"/>
      <c r="B49" s="42"/>
      <c r="C49" s="42"/>
      <c r="D49" s="43"/>
      <c r="E49" s="43">
        <v>-4051.68</v>
      </c>
      <c r="F49" s="44"/>
      <c r="G49" s="43">
        <v>-4051.68</v>
      </c>
      <c r="H49" s="48"/>
    </row>
    <row r="50" spans="1:8" s="11" customFormat="1" ht="12.75" customHeight="1">
      <c r="A50" s="42"/>
      <c r="B50" s="42"/>
      <c r="C50" s="42"/>
      <c r="D50" s="43"/>
      <c r="E50" s="43">
        <v>-4953.2</v>
      </c>
      <c r="F50" s="44"/>
      <c r="G50" s="43">
        <v>-4953.2</v>
      </c>
      <c r="H50" s="48"/>
    </row>
    <row r="51" spans="1:8" s="11" customFormat="1" ht="11.25" customHeight="1">
      <c r="A51" s="42"/>
      <c r="B51" s="42"/>
      <c r="C51" s="42"/>
      <c r="D51" s="43"/>
      <c r="E51" s="43">
        <v>-3828.76</v>
      </c>
      <c r="F51" s="44"/>
      <c r="G51" s="43">
        <v>-3828.76</v>
      </c>
      <c r="H51" s="48"/>
    </row>
    <row r="52" spans="1:8" s="11" customFormat="1" ht="11.25" customHeight="1">
      <c r="A52" s="42"/>
      <c r="B52" s="42"/>
      <c r="C52" s="42"/>
      <c r="D52" s="43"/>
      <c r="E52" s="43">
        <v>-600</v>
      </c>
      <c r="F52" s="44"/>
      <c r="G52" s="43">
        <v>-600</v>
      </c>
      <c r="H52" s="48"/>
    </row>
    <row r="53" spans="1:8" s="11" customFormat="1" ht="12.75" customHeight="1">
      <c r="A53" s="42"/>
      <c r="B53" s="42"/>
      <c r="C53" s="42"/>
      <c r="D53" s="43"/>
      <c r="E53" s="43">
        <v>122067</v>
      </c>
      <c r="F53" s="44"/>
      <c r="G53" s="48"/>
      <c r="H53" s="43">
        <v>122067</v>
      </c>
    </row>
    <row r="54" spans="1:8" s="11" customFormat="1" ht="12.75" customHeight="1">
      <c r="A54" s="42"/>
      <c r="B54" s="42">
        <v>80103</v>
      </c>
      <c r="C54" s="42" t="s">
        <v>53</v>
      </c>
      <c r="D54" s="43">
        <v>606805</v>
      </c>
      <c r="E54" s="43">
        <v>4087</v>
      </c>
      <c r="F54" s="44">
        <f>SUM(D54:E57)</f>
        <v>619745</v>
      </c>
      <c r="G54" s="43">
        <v>4087</v>
      </c>
      <c r="H54" s="48"/>
    </row>
    <row r="55" spans="1:8" s="11" customFormat="1" ht="12.75" customHeight="1">
      <c r="A55" s="42"/>
      <c r="B55" s="42"/>
      <c r="C55" s="42"/>
      <c r="D55" s="43"/>
      <c r="E55" s="43">
        <v>8000</v>
      </c>
      <c r="F55" s="44"/>
      <c r="G55" s="43">
        <v>8000</v>
      </c>
      <c r="H55" s="48"/>
    </row>
    <row r="56" spans="1:8" s="11" customFormat="1" ht="12.75" customHeight="1">
      <c r="A56" s="42"/>
      <c r="B56" s="42"/>
      <c r="C56" s="42"/>
      <c r="D56" s="43"/>
      <c r="E56" s="43">
        <v>734</v>
      </c>
      <c r="F56" s="44"/>
      <c r="G56" s="43">
        <v>734</v>
      </c>
      <c r="H56" s="48"/>
    </row>
    <row r="57" spans="1:8" s="11" customFormat="1" ht="12.75" customHeight="1">
      <c r="A57" s="42"/>
      <c r="B57" s="42"/>
      <c r="C57" s="42"/>
      <c r="D57" s="43"/>
      <c r="E57" s="43">
        <v>119</v>
      </c>
      <c r="F57" s="44"/>
      <c r="G57" s="43">
        <v>119</v>
      </c>
      <c r="H57" s="48"/>
    </row>
    <row r="58" spans="1:8" s="11" customFormat="1" ht="12.75" customHeight="1">
      <c r="A58" s="42"/>
      <c r="B58" s="42">
        <v>80110</v>
      </c>
      <c r="C58" s="42" t="s">
        <v>54</v>
      </c>
      <c r="D58" s="43">
        <v>2923932</v>
      </c>
      <c r="E58" s="43">
        <v>17980</v>
      </c>
      <c r="F58" s="44">
        <f>SUM(D58:E62)</f>
        <v>2952052.87</v>
      </c>
      <c r="G58" s="43">
        <v>17980</v>
      </c>
      <c r="H58" s="48"/>
    </row>
    <row r="59" spans="1:8" s="11" customFormat="1" ht="12.75" customHeight="1">
      <c r="A59" s="42"/>
      <c r="B59" s="42"/>
      <c r="C59" s="42"/>
      <c r="D59" s="43"/>
      <c r="E59" s="43">
        <v>2000</v>
      </c>
      <c r="F59" s="44"/>
      <c r="G59" s="43">
        <v>2000</v>
      </c>
      <c r="H59" s="48"/>
    </row>
    <row r="60" spans="1:8" s="11" customFormat="1" ht="12.75" customHeight="1">
      <c r="A60" s="42"/>
      <c r="B60" s="42"/>
      <c r="C60" s="42"/>
      <c r="D60" s="43"/>
      <c r="E60" s="43">
        <v>3095</v>
      </c>
      <c r="F60" s="44"/>
      <c r="G60" s="43">
        <v>3095</v>
      </c>
      <c r="H60" s="48"/>
    </row>
    <row r="61" spans="1:8" s="11" customFormat="1" ht="12.75" customHeight="1">
      <c r="A61" s="42"/>
      <c r="B61" s="42"/>
      <c r="C61" s="42"/>
      <c r="D61" s="43"/>
      <c r="E61" s="43">
        <v>500</v>
      </c>
      <c r="F61" s="44"/>
      <c r="G61" s="43">
        <v>500</v>
      </c>
      <c r="H61" s="48"/>
    </row>
    <row r="62" spans="1:8" s="11" customFormat="1" ht="12.75" customHeight="1">
      <c r="A62" s="42"/>
      <c r="B62" s="42"/>
      <c r="C62" s="42"/>
      <c r="D62" s="43"/>
      <c r="E62" s="43">
        <v>4545.87</v>
      </c>
      <c r="F62" s="44"/>
      <c r="G62" s="43">
        <v>4545.87</v>
      </c>
      <c r="H62" s="48"/>
    </row>
    <row r="63" spans="1:8" s="11" customFormat="1" ht="12.75" customHeight="1">
      <c r="A63" s="42"/>
      <c r="B63" s="42">
        <v>80113</v>
      </c>
      <c r="C63" s="42" t="s">
        <v>55</v>
      </c>
      <c r="D63" s="43">
        <v>199786.54</v>
      </c>
      <c r="E63" s="43">
        <v>-5000</v>
      </c>
      <c r="F63" s="44">
        <f>SUM(D63:E73)</f>
        <v>214461.54</v>
      </c>
      <c r="G63" s="43">
        <v>-5000</v>
      </c>
      <c r="H63" s="48"/>
    </row>
    <row r="64" spans="1:8" s="11" customFormat="1" ht="12.75" customHeight="1">
      <c r="A64" s="42"/>
      <c r="B64" s="42"/>
      <c r="C64" s="42"/>
      <c r="D64" s="43"/>
      <c r="E64" s="43">
        <v>1000</v>
      </c>
      <c r="F64" s="44"/>
      <c r="G64" s="43">
        <v>1000</v>
      </c>
      <c r="H64" s="48"/>
    </row>
    <row r="65" spans="1:8" s="11" customFormat="1" ht="12.75" customHeight="1">
      <c r="A65" s="42"/>
      <c r="B65" s="42"/>
      <c r="C65" s="42"/>
      <c r="D65" s="43"/>
      <c r="E65" s="43">
        <v>-1000</v>
      </c>
      <c r="F65" s="44"/>
      <c r="G65" s="43">
        <v>-1000</v>
      </c>
      <c r="H65" s="48"/>
    </row>
    <row r="66" spans="1:8" s="11" customFormat="1" ht="12.75" customHeight="1">
      <c r="A66" s="42"/>
      <c r="B66" s="42"/>
      <c r="C66" s="42"/>
      <c r="D66" s="43"/>
      <c r="E66" s="43">
        <v>5000</v>
      </c>
      <c r="F66" s="44"/>
      <c r="G66" s="43">
        <v>5000</v>
      </c>
      <c r="H66" s="48"/>
    </row>
    <row r="67" spans="1:8" s="11" customFormat="1" ht="12.75" customHeight="1">
      <c r="A67" s="42"/>
      <c r="B67" s="42"/>
      <c r="C67" s="42"/>
      <c r="D67" s="43"/>
      <c r="E67" s="43">
        <v>6000</v>
      </c>
      <c r="F67" s="44"/>
      <c r="G67" s="43">
        <v>6000</v>
      </c>
      <c r="H67" s="48"/>
    </row>
    <row r="68" spans="1:8" s="11" customFormat="1" ht="12.75" customHeight="1">
      <c r="A68" s="42"/>
      <c r="B68" s="42"/>
      <c r="C68" s="42"/>
      <c r="D68" s="43"/>
      <c r="E68" s="43">
        <v>6765</v>
      </c>
      <c r="F68" s="44"/>
      <c r="G68" s="43">
        <v>6765</v>
      </c>
      <c r="H68" s="48"/>
    </row>
    <row r="69" spans="1:8" s="11" customFormat="1" ht="12.75" customHeight="1">
      <c r="A69" s="42"/>
      <c r="B69" s="42"/>
      <c r="C69" s="42"/>
      <c r="D69" s="43"/>
      <c r="E69" s="43">
        <v>-400</v>
      </c>
      <c r="F69" s="44"/>
      <c r="G69" s="43">
        <v>-400</v>
      </c>
      <c r="H69" s="48"/>
    </row>
    <row r="70" spans="1:8" s="11" customFormat="1" ht="12.75" customHeight="1">
      <c r="A70" s="42"/>
      <c r="B70" s="42"/>
      <c r="C70" s="42"/>
      <c r="D70" s="43"/>
      <c r="E70" s="43">
        <v>600</v>
      </c>
      <c r="F70" s="44"/>
      <c r="G70" s="43">
        <v>600</v>
      </c>
      <c r="H70" s="48"/>
    </row>
    <row r="71" spans="1:8" s="11" customFormat="1" ht="12.75" customHeight="1">
      <c r="A71" s="42"/>
      <c r="B71" s="42"/>
      <c r="C71" s="42"/>
      <c r="D71" s="43"/>
      <c r="E71" s="43">
        <v>310</v>
      </c>
      <c r="F71" s="44"/>
      <c r="G71" s="43">
        <v>310</v>
      </c>
      <c r="H71" s="48"/>
    </row>
    <row r="72" spans="1:8" s="11" customFormat="1" ht="12.75" customHeight="1">
      <c r="A72" s="42"/>
      <c r="B72" s="42"/>
      <c r="C72" s="42"/>
      <c r="D72" s="43"/>
      <c r="E72" s="43">
        <v>400</v>
      </c>
      <c r="F72" s="44"/>
      <c r="G72" s="43">
        <v>400</v>
      </c>
      <c r="H72" s="48"/>
    </row>
    <row r="73" spans="1:8" s="11" customFormat="1" ht="12.75" customHeight="1">
      <c r="A73" s="42"/>
      <c r="B73" s="42"/>
      <c r="C73" s="42"/>
      <c r="D73" s="43"/>
      <c r="E73" s="43">
        <v>1000</v>
      </c>
      <c r="F73" s="44"/>
      <c r="G73" s="43">
        <v>1000</v>
      </c>
      <c r="H73" s="48"/>
    </row>
    <row r="74" spans="1:8" s="11" customFormat="1" ht="12.75" customHeight="1">
      <c r="A74" s="39">
        <v>854</v>
      </c>
      <c r="B74" s="39" t="s">
        <v>20</v>
      </c>
      <c r="C74" s="39"/>
      <c r="D74" s="41">
        <v>166020</v>
      </c>
      <c r="E74" s="41">
        <f>SUM(E75)</f>
        <v>203492</v>
      </c>
      <c r="F74" s="46">
        <f>SUM(D74:E74)</f>
        <v>369512</v>
      </c>
      <c r="G74" s="47">
        <v>369512</v>
      </c>
      <c r="H74" s="47"/>
    </row>
    <row r="75" spans="1:8" s="11" customFormat="1" ht="12.75" customHeight="1">
      <c r="A75" s="42"/>
      <c r="B75" s="42">
        <v>85415</v>
      </c>
      <c r="C75" s="42" t="s">
        <v>56</v>
      </c>
      <c r="D75" s="43">
        <v>166020</v>
      </c>
      <c r="E75" s="43">
        <v>203492</v>
      </c>
      <c r="F75" s="44">
        <f>SUM(D75:E75)</f>
        <v>369512</v>
      </c>
      <c r="G75" s="43">
        <v>203492</v>
      </c>
      <c r="H75" s="48"/>
    </row>
    <row r="76" spans="1:8" s="11" customFormat="1" ht="12.75" customHeight="1">
      <c r="A76" s="39">
        <v>900</v>
      </c>
      <c r="B76" s="39" t="s">
        <v>57</v>
      </c>
      <c r="C76" s="39"/>
      <c r="D76" s="41">
        <v>1539213</v>
      </c>
      <c r="E76" s="41">
        <f>SUM(E77)</f>
        <v>-50000</v>
      </c>
      <c r="F76" s="46">
        <f>SUM(D76:E76)</f>
        <v>1489213</v>
      </c>
      <c r="G76" s="41">
        <v>1339213</v>
      </c>
      <c r="H76" s="47">
        <v>150000</v>
      </c>
    </row>
    <row r="77" spans="1:8" s="11" customFormat="1" ht="12.75" customHeight="1">
      <c r="A77" s="42"/>
      <c r="B77" s="42">
        <v>90015</v>
      </c>
      <c r="C77" s="42" t="s">
        <v>58</v>
      </c>
      <c r="D77" s="43">
        <v>855000</v>
      </c>
      <c r="E77" s="43">
        <v>-50000</v>
      </c>
      <c r="F77" s="44">
        <f>SUM(D77:E77)</f>
        <v>805000</v>
      </c>
      <c r="G77" s="43"/>
      <c r="H77" s="48">
        <v>-50000</v>
      </c>
    </row>
    <row r="78" spans="1:8" ht="19.5" customHeight="1">
      <c r="A78" s="49" t="s">
        <v>59</v>
      </c>
      <c r="B78" s="49"/>
      <c r="C78" s="49"/>
      <c r="D78" s="50">
        <v>35606079.1</v>
      </c>
      <c r="E78" s="50">
        <f>E9+E11+E13+E16+E19+E21+E36+E39+E74+E76</f>
        <v>453335.56999999995</v>
      </c>
      <c r="F78" s="50">
        <f>SUM(D78:E78)</f>
        <v>36059414.67</v>
      </c>
      <c r="G78" s="50">
        <v>25803971.61</v>
      </c>
      <c r="H78" s="50">
        <v>10255443.06</v>
      </c>
    </row>
    <row r="79" spans="1:9" ht="11.25" customHeight="1">
      <c r="A79" s="51"/>
      <c r="B79" s="24"/>
      <c r="C79" s="52"/>
      <c r="D79" s="3"/>
      <c r="E79" s="3"/>
      <c r="F79" s="3"/>
      <c r="G79" s="53"/>
      <c r="H79" s="53"/>
      <c r="I79" s="54"/>
    </row>
    <row r="80" spans="2:6" ht="11.25" customHeight="1">
      <c r="B80" s="55"/>
      <c r="C80" s="27"/>
      <c r="D80" s="27"/>
      <c r="E80" s="27"/>
      <c r="F80" s="27"/>
    </row>
    <row r="81" spans="2:6" ht="11.25" customHeight="1">
      <c r="B81" s="55"/>
      <c r="C81" s="27"/>
      <c r="D81" s="27"/>
      <c r="E81" s="27"/>
      <c r="F81" s="27"/>
    </row>
    <row r="82" spans="2:6" ht="11.25" customHeight="1">
      <c r="B82" s="55"/>
      <c r="C82" s="27"/>
      <c r="D82" s="27"/>
      <c r="E82" s="27"/>
      <c r="F82" s="27"/>
    </row>
    <row r="83" spans="3:6" ht="11.25" customHeight="1">
      <c r="C83" s="27"/>
      <c r="D83" s="27"/>
      <c r="E83" s="27"/>
      <c r="F83" s="27"/>
    </row>
    <row r="84" spans="3:6" ht="11.25" customHeight="1">
      <c r="C84" s="27"/>
      <c r="D84" s="27"/>
      <c r="E84" s="27"/>
      <c r="F84" s="27"/>
    </row>
    <row r="85" spans="3:6" ht="11.25" customHeight="1">
      <c r="C85" s="27"/>
      <c r="D85" s="27"/>
      <c r="E85" s="27"/>
      <c r="F85" s="27"/>
    </row>
    <row r="86" spans="3:6" ht="11.25" customHeight="1">
      <c r="C86" s="27"/>
      <c r="D86" s="27"/>
      <c r="E86" s="27"/>
      <c r="F86" s="27"/>
    </row>
  </sheetData>
  <mergeCells count="58">
    <mergeCell ref="D4:H4"/>
    <mergeCell ref="A5:A6"/>
    <mergeCell ref="B5:B6"/>
    <mergeCell ref="C5:C6"/>
    <mergeCell ref="D5:F6"/>
    <mergeCell ref="G5:H5"/>
    <mergeCell ref="D8:F8"/>
    <mergeCell ref="B9:C9"/>
    <mergeCell ref="B11:C11"/>
    <mergeCell ref="B13:C13"/>
    <mergeCell ref="A14:A15"/>
    <mergeCell ref="B14:B15"/>
    <mergeCell ref="C14:C15"/>
    <mergeCell ref="D14:D15"/>
    <mergeCell ref="F14:F15"/>
    <mergeCell ref="B16:C16"/>
    <mergeCell ref="A17:A18"/>
    <mergeCell ref="B17:B18"/>
    <mergeCell ref="C17:C18"/>
    <mergeCell ref="D17:D18"/>
    <mergeCell ref="F17:F18"/>
    <mergeCell ref="B19:C19"/>
    <mergeCell ref="B21:C21"/>
    <mergeCell ref="A22:A35"/>
    <mergeCell ref="B22:B35"/>
    <mergeCell ref="C22:C35"/>
    <mergeCell ref="D22:D35"/>
    <mergeCell ref="F22:F35"/>
    <mergeCell ref="B36:C36"/>
    <mergeCell ref="A37:A38"/>
    <mergeCell ref="B37:B38"/>
    <mergeCell ref="C37:C38"/>
    <mergeCell ref="D37:D38"/>
    <mergeCell ref="F37:F38"/>
    <mergeCell ref="B39:C39"/>
    <mergeCell ref="A40:A53"/>
    <mergeCell ref="B40:B53"/>
    <mergeCell ref="C40:C53"/>
    <mergeCell ref="D40:D53"/>
    <mergeCell ref="F40:F53"/>
    <mergeCell ref="A54:A57"/>
    <mergeCell ref="B54:B57"/>
    <mergeCell ref="C54:C57"/>
    <mergeCell ref="D54:D57"/>
    <mergeCell ref="F54:F57"/>
    <mergeCell ref="A58:A62"/>
    <mergeCell ref="B58:B62"/>
    <mergeCell ref="C58:C62"/>
    <mergeCell ref="D58:D62"/>
    <mergeCell ref="F58:F62"/>
    <mergeCell ref="A63:A73"/>
    <mergeCell ref="B63:B73"/>
    <mergeCell ref="C63:C73"/>
    <mergeCell ref="D63:D73"/>
    <mergeCell ref="F63:F73"/>
    <mergeCell ref="B74:C74"/>
    <mergeCell ref="B76:C76"/>
    <mergeCell ref="A78:C78"/>
  </mergeCells>
  <printOptions/>
  <pageMargins left="0.7875" right="0.4958333333333333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pane ySplit="8" topLeftCell="A9" activePane="bottomLeft" state="frozen"/>
      <selection pane="topLeft" activeCell="A1" sqref="A1"/>
      <selection pane="bottomLeft" activeCell="K1" sqref="K1"/>
    </sheetView>
  </sheetViews>
  <sheetFormatPr defaultColWidth="9.140625" defaultRowHeight="10.5" customHeight="1"/>
  <cols>
    <col min="1" max="1" width="3.57421875" style="56" customWidth="1"/>
    <col min="2" max="2" width="6.421875" style="56" customWidth="1"/>
    <col min="3" max="3" width="16.421875" style="56" customWidth="1"/>
    <col min="4" max="4" width="9.140625" style="56" customWidth="1"/>
    <col min="5" max="5" width="8.7109375" style="56" customWidth="1"/>
    <col min="6" max="6" width="10.28125" style="56" customWidth="1"/>
    <col min="7" max="7" width="9.00390625" style="56" customWidth="1"/>
    <col min="8" max="8" width="9.7109375" style="56" customWidth="1"/>
    <col min="9" max="9" width="8.7109375" style="56" customWidth="1"/>
    <col min="10" max="10" width="7.8515625" style="56" customWidth="1"/>
    <col min="11" max="11" width="8.28125" style="57" customWidth="1"/>
    <col min="12" max="12" width="8.421875" style="57" customWidth="1"/>
    <col min="13" max="13" width="7.140625" style="57" customWidth="1"/>
    <col min="14" max="14" width="7.28125" style="57" customWidth="1"/>
    <col min="15" max="15" width="4.7109375" style="57" customWidth="1"/>
    <col min="16" max="16" width="18.00390625" style="57" customWidth="1"/>
    <col min="17" max="255" width="9.140625" style="57" customWidth="1"/>
  </cols>
  <sheetData>
    <row r="1" spans="1:14" ht="10.5" customHeight="1">
      <c r="A1" s="58"/>
      <c r="B1" s="58"/>
      <c r="C1" s="58"/>
      <c r="D1" s="58"/>
      <c r="E1" s="58"/>
      <c r="F1" s="58"/>
      <c r="G1" s="59"/>
      <c r="H1" s="60"/>
      <c r="I1" s="61"/>
      <c r="J1" s="62"/>
      <c r="K1" s="63" t="s">
        <v>60</v>
      </c>
      <c r="L1" s="63"/>
      <c r="M1" s="63"/>
      <c r="N1" s="63"/>
    </row>
    <row r="2" spans="1:14" ht="17.25" customHeight="1">
      <c r="A2" s="58"/>
      <c r="B2" s="58"/>
      <c r="C2" s="58" t="s">
        <v>61</v>
      </c>
      <c r="D2" s="58"/>
      <c r="E2" s="58"/>
      <c r="F2" s="58"/>
      <c r="G2" s="61"/>
      <c r="H2" s="60"/>
      <c r="I2" s="61"/>
      <c r="J2" s="62"/>
      <c r="K2" s="63"/>
      <c r="L2" s="63"/>
      <c r="M2" s="63"/>
      <c r="N2" s="63"/>
    </row>
    <row r="3" spans="1:8" ht="10.5" customHeight="1">
      <c r="A3" s="64"/>
      <c r="B3" s="64"/>
      <c r="C3" s="64"/>
      <c r="D3" s="65"/>
      <c r="E3" s="66" t="s">
        <v>62</v>
      </c>
      <c r="F3" s="65"/>
      <c r="G3" s="64"/>
      <c r="H3" s="64"/>
    </row>
    <row r="4" spans="1:14" ht="10.5" customHeight="1">
      <c r="A4" s="67" t="s">
        <v>2</v>
      </c>
      <c r="B4" s="67" t="s">
        <v>33</v>
      </c>
      <c r="C4" s="67" t="s">
        <v>63</v>
      </c>
      <c r="D4" s="67" t="s">
        <v>4</v>
      </c>
      <c r="E4" s="67"/>
      <c r="F4" s="67"/>
      <c r="G4" s="67" t="s">
        <v>64</v>
      </c>
      <c r="H4" s="67" t="s">
        <v>7</v>
      </c>
      <c r="I4" s="67"/>
      <c r="J4" s="67" t="s">
        <v>65</v>
      </c>
      <c r="K4" s="67" t="s">
        <v>66</v>
      </c>
      <c r="L4" s="67" t="s">
        <v>67</v>
      </c>
      <c r="M4" s="67" t="s">
        <v>68</v>
      </c>
      <c r="N4" s="67" t="s">
        <v>69</v>
      </c>
    </row>
    <row r="5" spans="1:14" ht="12.75" customHeight="1" hidden="1">
      <c r="A5" s="67"/>
      <c r="B5" s="67"/>
      <c r="C5" s="67"/>
      <c r="D5" s="67"/>
      <c r="E5" s="67"/>
      <c r="F5" s="67"/>
      <c r="G5" s="67"/>
      <c r="H5" s="68"/>
      <c r="I5" s="68"/>
      <c r="J5" s="67"/>
      <c r="K5" s="67"/>
      <c r="L5" s="67"/>
      <c r="M5" s="67"/>
      <c r="N5" s="67"/>
    </row>
    <row r="6" spans="1:14" ht="53.25" customHeight="1">
      <c r="A6" s="67"/>
      <c r="B6" s="67"/>
      <c r="C6" s="67"/>
      <c r="D6" s="67"/>
      <c r="E6" s="67"/>
      <c r="F6" s="67"/>
      <c r="G6" s="67"/>
      <c r="H6" s="68" t="s">
        <v>70</v>
      </c>
      <c r="I6" s="68" t="s">
        <v>71</v>
      </c>
      <c r="J6" s="67"/>
      <c r="K6" s="67"/>
      <c r="L6" s="67"/>
      <c r="M6" s="67"/>
      <c r="N6" s="67"/>
    </row>
    <row r="7" spans="1:14" ht="21.75" customHeight="1">
      <c r="A7" s="68"/>
      <c r="B7" s="68"/>
      <c r="C7" s="68"/>
      <c r="D7" s="68" t="s">
        <v>11</v>
      </c>
      <c r="E7" s="68" t="s">
        <v>12</v>
      </c>
      <c r="F7" s="68" t="s">
        <v>13</v>
      </c>
      <c r="G7" s="68"/>
      <c r="H7" s="68"/>
      <c r="I7" s="68"/>
      <c r="J7" s="68"/>
      <c r="K7" s="68"/>
      <c r="L7" s="68"/>
      <c r="M7" s="68"/>
      <c r="N7" s="68"/>
    </row>
    <row r="8" spans="1:14" ht="15.75" customHeight="1">
      <c r="A8" s="69">
        <v>1</v>
      </c>
      <c r="B8" s="69">
        <v>2</v>
      </c>
      <c r="C8" s="69">
        <v>3</v>
      </c>
      <c r="D8" s="69">
        <v>4</v>
      </c>
      <c r="E8" s="69"/>
      <c r="F8" s="69"/>
      <c r="G8" s="69">
        <v>5</v>
      </c>
      <c r="H8" s="69">
        <v>6</v>
      </c>
      <c r="I8" s="69">
        <v>7</v>
      </c>
      <c r="J8" s="69">
        <v>8</v>
      </c>
      <c r="K8" s="69">
        <v>9</v>
      </c>
      <c r="L8" s="69">
        <v>10</v>
      </c>
      <c r="M8" s="69">
        <v>11</v>
      </c>
      <c r="N8" s="69">
        <v>12</v>
      </c>
    </row>
    <row r="9" spans="1:14" ht="15.75" customHeight="1">
      <c r="A9" s="67">
        <v>600</v>
      </c>
      <c r="B9" s="67" t="s">
        <v>42</v>
      </c>
      <c r="C9" s="67"/>
      <c r="D9" s="70">
        <v>820587</v>
      </c>
      <c r="E9" s="70">
        <f>SUM(E10)</f>
        <v>100000</v>
      </c>
      <c r="F9" s="70">
        <f>SUM(D9:E9)</f>
        <v>920587</v>
      </c>
      <c r="G9" s="70">
        <v>920587</v>
      </c>
      <c r="H9" s="70"/>
      <c r="I9" s="70">
        <v>920587</v>
      </c>
      <c r="J9" s="70"/>
      <c r="K9" s="70"/>
      <c r="L9" s="70"/>
      <c r="M9" s="70"/>
      <c r="N9" s="70"/>
    </row>
    <row r="10" spans="1:14" ht="15.75" customHeight="1">
      <c r="A10" s="69"/>
      <c r="B10" s="69">
        <v>60016</v>
      </c>
      <c r="C10" s="69" t="s">
        <v>43</v>
      </c>
      <c r="D10" s="71">
        <v>820587</v>
      </c>
      <c r="E10" s="71">
        <v>100000</v>
      </c>
      <c r="F10" s="71">
        <f>SUM(D10:E10)</f>
        <v>920587</v>
      </c>
      <c r="G10" s="71">
        <v>100000</v>
      </c>
      <c r="H10" s="71"/>
      <c r="I10" s="71">
        <v>100000</v>
      </c>
      <c r="J10" s="71"/>
      <c r="K10" s="71"/>
      <c r="L10" s="71"/>
      <c r="M10" s="71"/>
      <c r="N10" s="71"/>
    </row>
    <row r="11" spans="1:14" ht="15.75" customHeight="1">
      <c r="A11" s="67">
        <v>700</v>
      </c>
      <c r="B11" s="67" t="s">
        <v>44</v>
      </c>
      <c r="C11" s="67"/>
      <c r="D11" s="70">
        <v>273251.32</v>
      </c>
      <c r="E11" s="70">
        <v>-50000</v>
      </c>
      <c r="F11" s="70">
        <f>SUM(D11:E11)</f>
        <v>223251.32</v>
      </c>
      <c r="G11" s="70">
        <v>223251.32</v>
      </c>
      <c r="H11" s="70"/>
      <c r="I11" s="70">
        <v>223251.32</v>
      </c>
      <c r="J11" s="70"/>
      <c r="K11" s="70"/>
      <c r="L11" s="70"/>
      <c r="M11" s="70"/>
      <c r="N11" s="70"/>
    </row>
    <row r="12" spans="1:14" ht="24" customHeight="1">
      <c r="A12" s="69"/>
      <c r="B12" s="69">
        <v>70005</v>
      </c>
      <c r="C12" s="69" t="s">
        <v>72</v>
      </c>
      <c r="D12" s="71">
        <v>273251.32</v>
      </c>
      <c r="E12" s="71">
        <v>-50000</v>
      </c>
      <c r="F12" s="71">
        <f>SUM(D12:E12)</f>
        <v>223251.32</v>
      </c>
      <c r="G12" s="71">
        <v>-50000</v>
      </c>
      <c r="H12" s="71"/>
      <c r="I12" s="71">
        <v>-50000</v>
      </c>
      <c r="J12" s="71"/>
      <c r="K12" s="71"/>
      <c r="L12" s="71"/>
      <c r="M12" s="71"/>
      <c r="N12" s="71"/>
    </row>
    <row r="13" spans="1:14" ht="18" customHeight="1">
      <c r="A13" s="67">
        <v>710</v>
      </c>
      <c r="B13" s="67" t="s">
        <v>46</v>
      </c>
      <c r="C13" s="67"/>
      <c r="D13" s="70">
        <v>150000</v>
      </c>
      <c r="E13" s="70">
        <f>SUM(E14)</f>
        <v>-30000</v>
      </c>
      <c r="F13" s="70">
        <f>SUM(D13:E13)</f>
        <v>120000</v>
      </c>
      <c r="G13" s="70">
        <v>120000</v>
      </c>
      <c r="H13" s="70">
        <v>45000</v>
      </c>
      <c r="I13" s="70">
        <v>75000</v>
      </c>
      <c r="J13" s="70"/>
      <c r="K13" s="70"/>
      <c r="L13" s="70"/>
      <c r="M13" s="70"/>
      <c r="N13" s="70"/>
    </row>
    <row r="14" spans="1:14" ht="24" customHeight="1">
      <c r="A14" s="69"/>
      <c r="B14" s="69">
        <v>71004</v>
      </c>
      <c r="C14" s="69" t="s">
        <v>47</v>
      </c>
      <c r="D14" s="71">
        <v>140000</v>
      </c>
      <c r="E14" s="71">
        <v>-30000</v>
      </c>
      <c r="F14" s="71">
        <f>SUM(D14:E14)</f>
        <v>110000</v>
      </c>
      <c r="G14" s="71">
        <v>-30000</v>
      </c>
      <c r="H14" s="71"/>
      <c r="I14" s="71">
        <v>-30000</v>
      </c>
      <c r="J14" s="71"/>
      <c r="K14" s="71"/>
      <c r="L14" s="71"/>
      <c r="M14" s="71"/>
      <c r="N14" s="71"/>
    </row>
    <row r="15" spans="1:15" ht="21" customHeight="1">
      <c r="A15" s="72">
        <v>750</v>
      </c>
      <c r="B15" s="72" t="s">
        <v>48</v>
      </c>
      <c r="C15" s="72"/>
      <c r="D15" s="73">
        <v>3476686.96</v>
      </c>
      <c r="E15" s="73">
        <f>SUM(E16:E29)</f>
        <v>163086.8</v>
      </c>
      <c r="F15" s="73">
        <f>SUM(D15:E15)</f>
        <v>3639773.76</v>
      </c>
      <c r="G15" s="73">
        <v>3464773.76</v>
      </c>
      <c r="H15" s="73">
        <v>2721160.83</v>
      </c>
      <c r="I15" s="73">
        <v>743612.93</v>
      </c>
      <c r="J15" s="73"/>
      <c r="K15" s="73">
        <v>175000</v>
      </c>
      <c r="L15" s="73"/>
      <c r="M15" s="73"/>
      <c r="N15" s="73"/>
      <c r="O15" s="74"/>
    </row>
    <row r="16" spans="1:15" ht="21" customHeight="1">
      <c r="A16" s="75"/>
      <c r="B16" s="75">
        <v>75023</v>
      </c>
      <c r="C16" s="76" t="s">
        <v>49</v>
      </c>
      <c r="D16" s="77">
        <v>3151417.96</v>
      </c>
      <c r="E16" s="77">
        <v>118136.35</v>
      </c>
      <c r="F16" s="77">
        <f>SUM(D16:E29)</f>
        <v>3314504.76</v>
      </c>
      <c r="G16" s="77">
        <v>118136.35</v>
      </c>
      <c r="H16" s="77">
        <v>118136.35</v>
      </c>
      <c r="I16" s="77"/>
      <c r="J16" s="77"/>
      <c r="K16" s="77"/>
      <c r="L16" s="77"/>
      <c r="M16" s="77"/>
      <c r="N16" s="78"/>
      <c r="O16" s="74"/>
    </row>
    <row r="17" spans="1:15" ht="21" customHeight="1">
      <c r="A17" s="75"/>
      <c r="B17" s="75"/>
      <c r="C17" s="76"/>
      <c r="D17" s="77"/>
      <c r="E17" s="77">
        <v>62.71</v>
      </c>
      <c r="F17" s="77"/>
      <c r="G17" s="77">
        <v>62.71</v>
      </c>
      <c r="H17" s="77">
        <v>62.71</v>
      </c>
      <c r="I17" s="77"/>
      <c r="J17" s="77"/>
      <c r="K17" s="77"/>
      <c r="L17" s="77"/>
      <c r="M17" s="77"/>
      <c r="N17" s="78"/>
      <c r="O17" s="74"/>
    </row>
    <row r="18" spans="1:15" ht="21" customHeight="1">
      <c r="A18" s="75"/>
      <c r="B18" s="75"/>
      <c r="C18" s="76"/>
      <c r="D18" s="77"/>
      <c r="E18" s="77">
        <v>23150</v>
      </c>
      <c r="F18" s="77"/>
      <c r="G18" s="77">
        <v>23150</v>
      </c>
      <c r="H18" s="77">
        <v>23150</v>
      </c>
      <c r="I18" s="77"/>
      <c r="J18" s="77"/>
      <c r="K18" s="77"/>
      <c r="L18" s="77"/>
      <c r="M18" s="77"/>
      <c r="N18" s="78"/>
      <c r="O18" s="74"/>
    </row>
    <row r="19" spans="1:15" ht="21" customHeight="1">
      <c r="A19" s="75"/>
      <c r="B19" s="75"/>
      <c r="C19" s="76"/>
      <c r="D19" s="77"/>
      <c r="E19" s="77">
        <v>3369.38</v>
      </c>
      <c r="F19" s="77"/>
      <c r="G19" s="77">
        <v>3369.38</v>
      </c>
      <c r="H19" s="77">
        <v>3369.38</v>
      </c>
      <c r="I19" s="77"/>
      <c r="J19" s="77"/>
      <c r="K19" s="77"/>
      <c r="L19" s="77"/>
      <c r="M19" s="77"/>
      <c r="N19" s="78"/>
      <c r="O19" s="74"/>
    </row>
    <row r="20" spans="1:15" ht="21" customHeight="1">
      <c r="A20" s="75"/>
      <c r="B20" s="75"/>
      <c r="C20" s="76"/>
      <c r="D20" s="77"/>
      <c r="E20" s="77">
        <v>2474.81</v>
      </c>
      <c r="F20" s="77"/>
      <c r="G20" s="77">
        <v>2474.81</v>
      </c>
      <c r="H20" s="77"/>
      <c r="I20" s="77">
        <v>2474.81</v>
      </c>
      <c r="J20" s="77"/>
      <c r="K20" s="77"/>
      <c r="L20" s="77"/>
      <c r="M20" s="77"/>
      <c r="N20" s="78"/>
      <c r="O20" s="74"/>
    </row>
    <row r="21" spans="1:15" ht="21" customHeight="1">
      <c r="A21" s="75"/>
      <c r="B21" s="75"/>
      <c r="C21" s="76"/>
      <c r="D21" s="77"/>
      <c r="E21" s="77">
        <v>641.49</v>
      </c>
      <c r="F21" s="77"/>
      <c r="G21" s="77">
        <v>641.49</v>
      </c>
      <c r="H21" s="77"/>
      <c r="I21" s="77">
        <v>641.49</v>
      </c>
      <c r="J21" s="77"/>
      <c r="K21" s="77"/>
      <c r="L21" s="77"/>
      <c r="M21" s="77"/>
      <c r="N21" s="78"/>
      <c r="O21" s="74"/>
    </row>
    <row r="22" spans="1:15" ht="21" customHeight="1">
      <c r="A22" s="75"/>
      <c r="B22" s="75"/>
      <c r="C22" s="76"/>
      <c r="D22" s="77"/>
      <c r="E22" s="77">
        <v>600</v>
      </c>
      <c r="F22" s="77"/>
      <c r="G22" s="77">
        <v>600</v>
      </c>
      <c r="H22" s="77"/>
      <c r="I22" s="77">
        <v>600</v>
      </c>
      <c r="J22" s="77"/>
      <c r="K22" s="77"/>
      <c r="L22" s="77"/>
      <c r="M22" s="77"/>
      <c r="N22" s="78"/>
      <c r="O22" s="74"/>
    </row>
    <row r="23" spans="1:15" ht="21" customHeight="1">
      <c r="A23" s="75"/>
      <c r="B23" s="75"/>
      <c r="C23" s="76"/>
      <c r="D23" s="77"/>
      <c r="E23" s="77">
        <v>4015.15</v>
      </c>
      <c r="F23" s="77"/>
      <c r="G23" s="77">
        <v>4015.15</v>
      </c>
      <c r="H23" s="77"/>
      <c r="I23" s="77">
        <v>4015.15</v>
      </c>
      <c r="J23" s="77"/>
      <c r="K23" s="77"/>
      <c r="L23" s="77"/>
      <c r="M23" s="77"/>
      <c r="N23" s="78"/>
      <c r="O23" s="74"/>
    </row>
    <row r="24" spans="1:15" ht="21" customHeight="1">
      <c r="A24" s="75"/>
      <c r="B24" s="75"/>
      <c r="C24" s="76"/>
      <c r="D24" s="77"/>
      <c r="E24" s="77">
        <v>-600</v>
      </c>
      <c r="F24" s="77"/>
      <c r="G24" s="77">
        <v>-600</v>
      </c>
      <c r="H24" s="77"/>
      <c r="I24" s="77">
        <v>-600</v>
      </c>
      <c r="J24" s="77"/>
      <c r="K24" s="77"/>
      <c r="L24" s="77"/>
      <c r="M24" s="77"/>
      <c r="N24" s="78"/>
      <c r="O24" s="74"/>
    </row>
    <row r="25" spans="1:15" ht="21" customHeight="1">
      <c r="A25" s="75"/>
      <c r="B25" s="75"/>
      <c r="C25" s="76"/>
      <c r="D25" s="77"/>
      <c r="E25" s="77">
        <v>1942.03</v>
      </c>
      <c r="F25" s="77"/>
      <c r="G25" s="77">
        <v>1942.03</v>
      </c>
      <c r="H25" s="77"/>
      <c r="I25" s="77">
        <v>1942.03</v>
      </c>
      <c r="J25" s="77"/>
      <c r="K25" s="77"/>
      <c r="L25" s="77"/>
      <c r="M25" s="77"/>
      <c r="N25" s="78"/>
      <c r="O25" s="74"/>
    </row>
    <row r="26" spans="1:15" ht="21" customHeight="1">
      <c r="A26" s="75"/>
      <c r="B26" s="75"/>
      <c r="C26" s="76"/>
      <c r="D26" s="77"/>
      <c r="E26" s="77">
        <v>4051.68</v>
      </c>
      <c r="F26" s="77"/>
      <c r="G26" s="77">
        <v>4051.68</v>
      </c>
      <c r="H26" s="77"/>
      <c r="I26" s="77">
        <v>4051.68</v>
      </c>
      <c r="J26" s="77"/>
      <c r="K26" s="77"/>
      <c r="L26" s="77"/>
      <c r="M26" s="77"/>
      <c r="N26" s="78"/>
      <c r="O26" s="74"/>
    </row>
    <row r="27" spans="1:15" ht="21" customHeight="1">
      <c r="A27" s="75"/>
      <c r="B27" s="75"/>
      <c r="C27" s="76"/>
      <c r="D27" s="77"/>
      <c r="E27" s="77">
        <v>4953.2</v>
      </c>
      <c r="F27" s="77"/>
      <c r="G27" s="77">
        <v>4953.2</v>
      </c>
      <c r="H27" s="78"/>
      <c r="I27" s="77">
        <v>4953.2</v>
      </c>
      <c r="J27" s="78"/>
      <c r="K27" s="78"/>
      <c r="L27" s="78"/>
      <c r="M27" s="78"/>
      <c r="N27" s="78"/>
      <c r="O27" s="74"/>
    </row>
    <row r="28" spans="1:14" ht="20.25" customHeight="1">
      <c r="A28" s="75"/>
      <c r="B28" s="75"/>
      <c r="C28" s="75"/>
      <c r="D28" s="77"/>
      <c r="E28" s="79">
        <v>-310</v>
      </c>
      <c r="F28" s="77"/>
      <c r="G28" s="79">
        <v>-310</v>
      </c>
      <c r="H28" s="80"/>
      <c r="I28" s="79">
        <v>-310</v>
      </c>
      <c r="J28" s="80"/>
      <c r="K28" s="80"/>
      <c r="L28" s="80"/>
      <c r="M28" s="80"/>
      <c r="N28" s="80"/>
    </row>
    <row r="29" spans="1:14" ht="20.25" customHeight="1">
      <c r="A29" s="75"/>
      <c r="B29" s="75"/>
      <c r="C29" s="76"/>
      <c r="D29" s="77"/>
      <c r="E29" s="77">
        <v>600</v>
      </c>
      <c r="F29" s="77"/>
      <c r="G29" s="77">
        <v>600</v>
      </c>
      <c r="H29" s="78"/>
      <c r="I29" s="77">
        <v>600</v>
      </c>
      <c r="J29" s="78"/>
      <c r="K29" s="78"/>
      <c r="L29" s="78"/>
      <c r="M29" s="78"/>
      <c r="N29" s="78"/>
    </row>
    <row r="30" spans="1:14" ht="20.25" customHeight="1">
      <c r="A30" s="81">
        <v>754</v>
      </c>
      <c r="B30" s="72" t="s">
        <v>50</v>
      </c>
      <c r="C30" s="72"/>
      <c r="D30" s="82">
        <v>260340</v>
      </c>
      <c r="E30" s="73">
        <f>SUM(E31)</f>
        <v>-17000</v>
      </c>
      <c r="F30" s="82">
        <f>SUM(D30:E30)</f>
        <v>243340</v>
      </c>
      <c r="G30" s="73">
        <v>222840</v>
      </c>
      <c r="H30" s="73">
        <v>39340</v>
      </c>
      <c r="I30" s="73">
        <v>183500</v>
      </c>
      <c r="J30" s="73"/>
      <c r="K30" s="73">
        <v>20500</v>
      </c>
      <c r="L30" s="73"/>
      <c r="M30" s="73"/>
      <c r="N30" s="73"/>
    </row>
    <row r="31" spans="1:14" ht="20.25" customHeight="1">
      <c r="A31" s="83"/>
      <c r="B31" s="76">
        <v>75412</v>
      </c>
      <c r="C31" s="76" t="s">
        <v>51</v>
      </c>
      <c r="D31" s="84">
        <v>252700</v>
      </c>
      <c r="E31" s="79">
        <v>-17000</v>
      </c>
      <c r="F31" s="84">
        <f>SUM(D31:E31)</f>
        <v>235700</v>
      </c>
      <c r="G31" s="79">
        <v>-17000</v>
      </c>
      <c r="H31" s="79"/>
      <c r="I31" s="79">
        <v>-17000</v>
      </c>
      <c r="J31" s="79"/>
      <c r="K31" s="79"/>
      <c r="L31" s="79"/>
      <c r="M31" s="79"/>
      <c r="N31" s="79"/>
    </row>
    <row r="32" spans="1:14" ht="20.25" customHeight="1">
      <c r="A32" s="81">
        <v>801</v>
      </c>
      <c r="B32" s="81" t="s">
        <v>16</v>
      </c>
      <c r="C32" s="81"/>
      <c r="D32" s="82">
        <v>11440368.78</v>
      </c>
      <c r="E32" s="73">
        <f>SUM(E33:E65)</f>
        <v>-35310.23000000001</v>
      </c>
      <c r="F32" s="82">
        <f>SUM(D32:E32)</f>
        <v>11405058.549999999</v>
      </c>
      <c r="G32" s="73">
        <v>10891687.55</v>
      </c>
      <c r="H32" s="73">
        <v>8665858.55</v>
      </c>
      <c r="I32" s="73">
        <v>2225829</v>
      </c>
      <c r="J32" s="73">
        <v>20000</v>
      </c>
      <c r="K32" s="73">
        <v>493371</v>
      </c>
      <c r="L32" s="73"/>
      <c r="M32" s="73"/>
      <c r="N32" s="73"/>
    </row>
    <row r="33" spans="1:14" ht="20.25" customHeight="1">
      <c r="A33" s="83"/>
      <c r="B33" s="76">
        <v>80101</v>
      </c>
      <c r="C33" s="76" t="s">
        <v>52</v>
      </c>
      <c r="D33" s="84">
        <v>7590260.24</v>
      </c>
      <c r="E33" s="79">
        <v>-72744.35</v>
      </c>
      <c r="F33" s="84">
        <f>SUM(D33:E45)</f>
        <v>7499214.140000001</v>
      </c>
      <c r="G33" s="79">
        <v>-72744.35</v>
      </c>
      <c r="H33" s="79">
        <v>-72744.35</v>
      </c>
      <c r="I33" s="79"/>
      <c r="J33" s="79"/>
      <c r="K33" s="79"/>
      <c r="L33" s="79"/>
      <c r="M33" s="79"/>
      <c r="N33" s="79"/>
    </row>
    <row r="34" spans="1:14" ht="20.25" customHeight="1">
      <c r="A34" s="83"/>
      <c r="B34" s="76"/>
      <c r="C34" s="76"/>
      <c r="D34" s="84"/>
      <c r="E34" s="79">
        <v>14937.29</v>
      </c>
      <c r="F34" s="84"/>
      <c r="G34" s="79">
        <v>14937.29</v>
      </c>
      <c r="H34" s="79">
        <v>14937.29</v>
      </c>
      <c r="I34" s="79"/>
      <c r="J34" s="79"/>
      <c r="K34" s="79"/>
      <c r="L34" s="79"/>
      <c r="M34" s="79"/>
      <c r="N34" s="79"/>
    </row>
    <row r="35" spans="1:14" ht="20.25" customHeight="1">
      <c r="A35" s="83"/>
      <c r="B35" s="76"/>
      <c r="C35" s="76"/>
      <c r="D35" s="84"/>
      <c r="E35" s="79">
        <v>-15208</v>
      </c>
      <c r="F35" s="84"/>
      <c r="G35" s="79">
        <v>-15208</v>
      </c>
      <c r="H35" s="79">
        <v>-15208</v>
      </c>
      <c r="I35" s="79"/>
      <c r="J35" s="79"/>
      <c r="K35" s="79"/>
      <c r="L35" s="79"/>
      <c r="M35" s="79"/>
      <c r="N35" s="79"/>
    </row>
    <row r="36" spans="1:14" ht="20.25" customHeight="1">
      <c r="A36" s="83"/>
      <c r="B36" s="76"/>
      <c r="C36" s="76"/>
      <c r="D36" s="84"/>
      <c r="E36" s="79">
        <v>-2087.38</v>
      </c>
      <c r="F36" s="84"/>
      <c r="G36" s="79">
        <v>-2087.38</v>
      </c>
      <c r="H36" s="79">
        <v>-2087.38</v>
      </c>
      <c r="I36" s="79"/>
      <c r="J36" s="79"/>
      <c r="K36" s="79"/>
      <c r="L36" s="79"/>
      <c r="M36" s="79"/>
      <c r="N36" s="79"/>
    </row>
    <row r="37" spans="1:14" ht="20.25" customHeight="1">
      <c r="A37" s="83"/>
      <c r="B37" s="76"/>
      <c r="C37" s="76"/>
      <c r="D37" s="84"/>
      <c r="E37" s="79">
        <v>-4646.05</v>
      </c>
      <c r="F37" s="84"/>
      <c r="G37" s="79">
        <v>-4646.05</v>
      </c>
      <c r="H37" s="79"/>
      <c r="I37" s="79">
        <v>-4646.05</v>
      </c>
      <c r="J37" s="79"/>
      <c r="K37" s="79"/>
      <c r="L37" s="79"/>
      <c r="M37" s="79"/>
      <c r="N37" s="79"/>
    </row>
    <row r="38" spans="1:14" ht="20.25" customHeight="1">
      <c r="A38" s="83"/>
      <c r="B38" s="76"/>
      <c r="C38" s="76"/>
      <c r="D38" s="84"/>
      <c r="E38" s="79">
        <v>-641.49</v>
      </c>
      <c r="F38" s="84"/>
      <c r="G38" s="79">
        <v>-641.49</v>
      </c>
      <c r="H38" s="79"/>
      <c r="I38" s="79">
        <v>-641.49</v>
      </c>
      <c r="J38" s="79"/>
      <c r="K38" s="79"/>
      <c r="L38" s="79"/>
      <c r="M38" s="79"/>
      <c r="N38" s="79"/>
    </row>
    <row r="39" spans="1:14" ht="20.25" customHeight="1">
      <c r="A39" s="83"/>
      <c r="B39" s="76"/>
      <c r="C39" s="76"/>
      <c r="D39" s="84"/>
      <c r="E39" s="79">
        <v>-600</v>
      </c>
      <c r="F39" s="84"/>
      <c r="G39" s="79">
        <v>-600</v>
      </c>
      <c r="H39" s="79"/>
      <c r="I39" s="79">
        <v>-600</v>
      </c>
      <c r="J39" s="79"/>
      <c r="K39" s="79"/>
      <c r="L39" s="79"/>
      <c r="M39" s="79"/>
      <c r="N39" s="79"/>
    </row>
    <row r="40" spans="1:14" ht="20.25" customHeight="1">
      <c r="A40" s="83"/>
      <c r="B40" s="76"/>
      <c r="C40" s="76"/>
      <c r="D40" s="84"/>
      <c r="E40" s="79">
        <v>5319.55</v>
      </c>
      <c r="F40" s="84"/>
      <c r="G40" s="79">
        <v>5319.55</v>
      </c>
      <c r="H40" s="79"/>
      <c r="I40" s="79">
        <v>5319.55</v>
      </c>
      <c r="J40" s="79"/>
      <c r="K40" s="79"/>
      <c r="L40" s="79"/>
      <c r="M40" s="79"/>
      <c r="N40" s="79"/>
    </row>
    <row r="41" spans="1:14" ht="20.25" customHeight="1">
      <c r="A41" s="83"/>
      <c r="B41" s="76"/>
      <c r="C41" s="76"/>
      <c r="D41" s="84"/>
      <c r="E41" s="79">
        <v>-1942.03</v>
      </c>
      <c r="F41" s="84"/>
      <c r="G41" s="79">
        <v>-1942.03</v>
      </c>
      <c r="H41" s="79"/>
      <c r="I41" s="79">
        <v>-1942.03</v>
      </c>
      <c r="J41" s="79"/>
      <c r="K41" s="79"/>
      <c r="L41" s="79"/>
      <c r="M41" s="79"/>
      <c r="N41" s="79"/>
    </row>
    <row r="42" spans="1:14" ht="20.25" customHeight="1">
      <c r="A42" s="83"/>
      <c r="B42" s="76"/>
      <c r="C42" s="76"/>
      <c r="D42" s="84"/>
      <c r="E42" s="79">
        <v>-4051.68</v>
      </c>
      <c r="F42" s="84"/>
      <c r="G42" s="79">
        <v>-4051.68</v>
      </c>
      <c r="H42" s="79"/>
      <c r="I42" s="79">
        <v>-4051.68</v>
      </c>
      <c r="J42" s="79"/>
      <c r="K42" s="79"/>
      <c r="L42" s="79"/>
      <c r="M42" s="79"/>
      <c r="N42" s="79"/>
    </row>
    <row r="43" spans="1:14" ht="20.25" customHeight="1">
      <c r="A43" s="83"/>
      <c r="B43" s="76"/>
      <c r="C43" s="76"/>
      <c r="D43" s="84"/>
      <c r="E43" s="79">
        <v>-4953.2</v>
      </c>
      <c r="F43" s="84"/>
      <c r="G43" s="79">
        <v>-4953.2</v>
      </c>
      <c r="H43" s="79"/>
      <c r="I43" s="79">
        <v>-4953.2</v>
      </c>
      <c r="J43" s="79"/>
      <c r="K43" s="79"/>
      <c r="L43" s="79"/>
      <c r="M43" s="79"/>
      <c r="N43" s="79"/>
    </row>
    <row r="44" spans="1:14" ht="20.25" customHeight="1">
      <c r="A44" s="83"/>
      <c r="B44" s="76"/>
      <c r="C44" s="76"/>
      <c r="D44" s="84"/>
      <c r="E44" s="79">
        <v>-3828.76</v>
      </c>
      <c r="F44" s="84"/>
      <c r="G44" s="79">
        <v>-3828.76</v>
      </c>
      <c r="H44" s="79"/>
      <c r="I44" s="79">
        <v>-3828.76</v>
      </c>
      <c r="J44" s="79"/>
      <c r="K44" s="79"/>
      <c r="L44" s="79"/>
      <c r="M44" s="79"/>
      <c r="N44" s="79"/>
    </row>
    <row r="45" spans="1:14" ht="20.25" customHeight="1">
      <c r="A45" s="83"/>
      <c r="B45" s="76"/>
      <c r="C45" s="76"/>
      <c r="D45" s="84"/>
      <c r="E45" s="79">
        <v>-600</v>
      </c>
      <c r="F45" s="84"/>
      <c r="G45" s="79">
        <v>-600</v>
      </c>
      <c r="H45" s="79"/>
      <c r="I45" s="79">
        <v>-600</v>
      </c>
      <c r="J45" s="79"/>
      <c r="K45" s="79"/>
      <c r="L45" s="79"/>
      <c r="M45" s="79"/>
      <c r="N45" s="79"/>
    </row>
    <row r="46" spans="1:14" ht="20.25" customHeight="1">
      <c r="A46" s="83"/>
      <c r="B46" s="76">
        <v>80103</v>
      </c>
      <c r="C46" s="76" t="s">
        <v>53</v>
      </c>
      <c r="D46" s="84">
        <v>606805</v>
      </c>
      <c r="E46" s="79">
        <v>4087</v>
      </c>
      <c r="F46" s="84">
        <f>SUM(D46:E49)</f>
        <v>619745</v>
      </c>
      <c r="G46" s="79">
        <v>4087</v>
      </c>
      <c r="H46" s="79">
        <v>4087</v>
      </c>
      <c r="I46" s="79"/>
      <c r="J46" s="79"/>
      <c r="K46" s="79"/>
      <c r="L46" s="79"/>
      <c r="M46" s="79"/>
      <c r="N46" s="79"/>
    </row>
    <row r="47" spans="1:14" ht="20.25" customHeight="1">
      <c r="A47" s="83"/>
      <c r="B47" s="76"/>
      <c r="C47" s="76"/>
      <c r="D47" s="84"/>
      <c r="E47" s="79">
        <v>8000</v>
      </c>
      <c r="F47" s="84"/>
      <c r="G47" s="79">
        <v>8000</v>
      </c>
      <c r="H47" s="79">
        <v>8000</v>
      </c>
      <c r="I47" s="79"/>
      <c r="J47" s="79"/>
      <c r="K47" s="79"/>
      <c r="L47" s="79"/>
      <c r="M47" s="79"/>
      <c r="N47" s="79"/>
    </row>
    <row r="48" spans="1:14" ht="20.25" customHeight="1">
      <c r="A48" s="83"/>
      <c r="B48" s="76"/>
      <c r="C48" s="76"/>
      <c r="D48" s="84"/>
      <c r="E48" s="79">
        <v>734</v>
      </c>
      <c r="F48" s="84"/>
      <c r="G48" s="79">
        <v>734</v>
      </c>
      <c r="H48" s="79">
        <v>734</v>
      </c>
      <c r="I48" s="79"/>
      <c r="J48" s="79"/>
      <c r="K48" s="79"/>
      <c r="L48" s="79"/>
      <c r="M48" s="79"/>
      <c r="N48" s="79"/>
    </row>
    <row r="49" spans="1:14" ht="20.25" customHeight="1">
      <c r="A49" s="83"/>
      <c r="B49" s="76"/>
      <c r="C49" s="76"/>
      <c r="D49" s="84"/>
      <c r="E49" s="79">
        <v>119</v>
      </c>
      <c r="F49" s="84"/>
      <c r="G49" s="79">
        <v>119</v>
      </c>
      <c r="H49" s="79">
        <v>119</v>
      </c>
      <c r="I49" s="79"/>
      <c r="J49" s="79"/>
      <c r="K49" s="79"/>
      <c r="L49" s="79"/>
      <c r="M49" s="79"/>
      <c r="N49" s="79"/>
    </row>
    <row r="50" spans="1:14" ht="20.25" customHeight="1">
      <c r="A50" s="83"/>
      <c r="B50" s="76">
        <v>80110</v>
      </c>
      <c r="C50" s="76" t="s">
        <v>54</v>
      </c>
      <c r="D50" s="84">
        <v>2923932</v>
      </c>
      <c r="E50" s="79">
        <v>17980</v>
      </c>
      <c r="F50" s="84">
        <f>SUM(D50:E54)</f>
        <v>2952052.87</v>
      </c>
      <c r="G50" s="79">
        <v>17980</v>
      </c>
      <c r="H50" s="79">
        <v>17980</v>
      </c>
      <c r="I50" s="79"/>
      <c r="J50" s="79"/>
      <c r="K50" s="79"/>
      <c r="L50" s="79"/>
      <c r="M50" s="79"/>
      <c r="N50" s="79"/>
    </row>
    <row r="51" spans="1:14" ht="20.25" customHeight="1">
      <c r="A51" s="83"/>
      <c r="B51" s="76"/>
      <c r="C51" s="76"/>
      <c r="D51" s="84"/>
      <c r="E51" s="79">
        <v>2000</v>
      </c>
      <c r="F51" s="84"/>
      <c r="G51" s="79">
        <v>2000</v>
      </c>
      <c r="H51" s="79">
        <v>2000</v>
      </c>
      <c r="I51" s="79"/>
      <c r="J51" s="79"/>
      <c r="K51" s="79"/>
      <c r="L51" s="79"/>
      <c r="M51" s="79"/>
      <c r="N51" s="79"/>
    </row>
    <row r="52" spans="1:14" ht="20.25" customHeight="1">
      <c r="A52" s="83"/>
      <c r="B52" s="76"/>
      <c r="C52" s="76"/>
      <c r="D52" s="84"/>
      <c r="E52" s="79">
        <v>3095</v>
      </c>
      <c r="F52" s="84"/>
      <c r="G52" s="79">
        <v>3095</v>
      </c>
      <c r="H52" s="79">
        <v>3095</v>
      </c>
      <c r="I52" s="79"/>
      <c r="J52" s="79"/>
      <c r="K52" s="79"/>
      <c r="L52" s="79"/>
      <c r="M52" s="79"/>
      <c r="N52" s="79"/>
    </row>
    <row r="53" spans="1:14" ht="20.25" customHeight="1">
      <c r="A53" s="83"/>
      <c r="B53" s="76"/>
      <c r="C53" s="76"/>
      <c r="D53" s="84"/>
      <c r="E53" s="79">
        <v>500</v>
      </c>
      <c r="F53" s="84"/>
      <c r="G53" s="79">
        <v>500</v>
      </c>
      <c r="H53" s="79">
        <v>500</v>
      </c>
      <c r="I53" s="79"/>
      <c r="J53" s="79"/>
      <c r="K53" s="79"/>
      <c r="L53" s="79"/>
      <c r="M53" s="79"/>
      <c r="N53" s="79"/>
    </row>
    <row r="54" spans="1:14" ht="20.25" customHeight="1">
      <c r="A54" s="83"/>
      <c r="B54" s="76"/>
      <c r="C54" s="76"/>
      <c r="D54" s="84"/>
      <c r="E54" s="79">
        <v>4545.87</v>
      </c>
      <c r="F54" s="84"/>
      <c r="G54" s="79">
        <v>4545.87</v>
      </c>
      <c r="H54" s="79"/>
      <c r="I54" s="79">
        <v>4545.87</v>
      </c>
      <c r="J54" s="79"/>
      <c r="K54" s="79"/>
      <c r="L54" s="79"/>
      <c r="M54" s="79"/>
      <c r="N54" s="79"/>
    </row>
    <row r="55" spans="1:14" ht="20.25" customHeight="1">
      <c r="A55" s="83"/>
      <c r="B55" s="76">
        <v>80113</v>
      </c>
      <c r="C55" s="76" t="s">
        <v>55</v>
      </c>
      <c r="D55" s="84">
        <v>199786.54</v>
      </c>
      <c r="E55" s="79">
        <v>-5000</v>
      </c>
      <c r="F55" s="84">
        <f>SUM(D55:E65)</f>
        <v>214461.54</v>
      </c>
      <c r="G55" s="79">
        <v>-5000</v>
      </c>
      <c r="H55" s="79">
        <v>-5000</v>
      </c>
      <c r="I55" s="79"/>
      <c r="J55" s="79"/>
      <c r="K55" s="79"/>
      <c r="L55" s="79"/>
      <c r="M55" s="79"/>
      <c r="N55" s="79"/>
    </row>
    <row r="56" spans="1:14" ht="20.25" customHeight="1">
      <c r="A56" s="83"/>
      <c r="B56" s="76"/>
      <c r="C56" s="76"/>
      <c r="D56" s="84"/>
      <c r="E56" s="79">
        <v>1000</v>
      </c>
      <c r="F56" s="84"/>
      <c r="G56" s="79">
        <v>1000</v>
      </c>
      <c r="H56" s="79">
        <v>1000</v>
      </c>
      <c r="I56" s="79"/>
      <c r="J56" s="79"/>
      <c r="K56" s="79"/>
      <c r="L56" s="79"/>
      <c r="M56" s="79"/>
      <c r="N56" s="79"/>
    </row>
    <row r="57" spans="1:14" ht="20.25" customHeight="1">
      <c r="A57" s="83"/>
      <c r="B57" s="76"/>
      <c r="C57" s="76"/>
      <c r="D57" s="84"/>
      <c r="E57" s="79">
        <v>-1000</v>
      </c>
      <c r="F57" s="84"/>
      <c r="G57" s="79">
        <v>-1000</v>
      </c>
      <c r="H57" s="79">
        <v>-1000</v>
      </c>
      <c r="I57" s="79"/>
      <c r="J57" s="79"/>
      <c r="K57" s="79"/>
      <c r="L57" s="79"/>
      <c r="M57" s="79"/>
      <c r="N57" s="79"/>
    </row>
    <row r="58" spans="1:14" ht="20.25" customHeight="1">
      <c r="A58" s="83"/>
      <c r="B58" s="76"/>
      <c r="C58" s="76"/>
      <c r="D58" s="84"/>
      <c r="E58" s="79">
        <v>5000</v>
      </c>
      <c r="F58" s="84"/>
      <c r="G58" s="79">
        <v>5000</v>
      </c>
      <c r="H58" s="79">
        <v>5000</v>
      </c>
      <c r="I58" s="79"/>
      <c r="J58" s="79"/>
      <c r="K58" s="79"/>
      <c r="L58" s="79"/>
      <c r="M58" s="79"/>
      <c r="N58" s="79"/>
    </row>
    <row r="59" spans="1:14" ht="20.25" customHeight="1">
      <c r="A59" s="83"/>
      <c r="B59" s="76"/>
      <c r="C59" s="76"/>
      <c r="D59" s="84"/>
      <c r="E59" s="79">
        <v>6000</v>
      </c>
      <c r="F59" s="84"/>
      <c r="G59" s="79">
        <v>6000</v>
      </c>
      <c r="H59" s="79"/>
      <c r="I59" s="79">
        <v>6000</v>
      </c>
      <c r="J59" s="79"/>
      <c r="K59" s="79"/>
      <c r="L59" s="79"/>
      <c r="M59" s="79"/>
      <c r="N59" s="79"/>
    </row>
    <row r="60" spans="1:14" ht="20.25" customHeight="1">
      <c r="A60" s="83"/>
      <c r="B60" s="76"/>
      <c r="C60" s="76"/>
      <c r="D60" s="84"/>
      <c r="E60" s="79">
        <v>6765</v>
      </c>
      <c r="F60" s="84"/>
      <c r="G60" s="79">
        <v>6765</v>
      </c>
      <c r="H60" s="79"/>
      <c r="I60" s="79">
        <v>6765</v>
      </c>
      <c r="J60" s="79"/>
      <c r="K60" s="79"/>
      <c r="L60" s="79"/>
      <c r="M60" s="79"/>
      <c r="N60" s="79"/>
    </row>
    <row r="61" spans="1:14" ht="20.25" customHeight="1">
      <c r="A61" s="83"/>
      <c r="B61" s="76"/>
      <c r="C61" s="76"/>
      <c r="D61" s="84"/>
      <c r="E61" s="79">
        <v>-400</v>
      </c>
      <c r="F61" s="84"/>
      <c r="G61" s="79">
        <v>-400</v>
      </c>
      <c r="H61" s="79"/>
      <c r="I61" s="79">
        <v>-400</v>
      </c>
      <c r="J61" s="79"/>
      <c r="K61" s="79"/>
      <c r="L61" s="79"/>
      <c r="M61" s="79"/>
      <c r="N61" s="79"/>
    </row>
    <row r="62" spans="1:14" ht="20.25" customHeight="1">
      <c r="A62" s="83"/>
      <c r="B62" s="76"/>
      <c r="C62" s="76"/>
      <c r="D62" s="84"/>
      <c r="E62" s="79">
        <v>600</v>
      </c>
      <c r="F62" s="84"/>
      <c r="G62" s="79">
        <v>600</v>
      </c>
      <c r="H62" s="79"/>
      <c r="I62" s="79">
        <v>600</v>
      </c>
      <c r="J62" s="79"/>
      <c r="K62" s="79"/>
      <c r="L62" s="79"/>
      <c r="M62" s="79"/>
      <c r="N62" s="79"/>
    </row>
    <row r="63" spans="1:14" ht="20.25" customHeight="1">
      <c r="A63" s="83"/>
      <c r="B63" s="76"/>
      <c r="C63" s="76"/>
      <c r="D63" s="84"/>
      <c r="E63" s="79">
        <v>310</v>
      </c>
      <c r="F63" s="84"/>
      <c r="G63" s="79">
        <v>310</v>
      </c>
      <c r="H63" s="79"/>
      <c r="I63" s="79">
        <v>310</v>
      </c>
      <c r="J63" s="79"/>
      <c r="K63" s="79"/>
      <c r="L63" s="79"/>
      <c r="M63" s="79"/>
      <c r="N63" s="79"/>
    </row>
    <row r="64" spans="1:14" ht="20.25" customHeight="1">
      <c r="A64" s="83"/>
      <c r="B64" s="76"/>
      <c r="C64" s="76"/>
      <c r="D64" s="84"/>
      <c r="E64" s="79">
        <v>400</v>
      </c>
      <c r="F64" s="84"/>
      <c r="G64" s="79">
        <v>400</v>
      </c>
      <c r="H64" s="79"/>
      <c r="I64" s="79">
        <v>400</v>
      </c>
      <c r="J64" s="79"/>
      <c r="K64" s="79"/>
      <c r="L64" s="79"/>
      <c r="M64" s="79"/>
      <c r="N64" s="79"/>
    </row>
    <row r="65" spans="1:14" ht="20.25" customHeight="1">
      <c r="A65" s="83"/>
      <c r="B65" s="76"/>
      <c r="C65" s="76"/>
      <c r="D65" s="84"/>
      <c r="E65" s="79">
        <v>1000</v>
      </c>
      <c r="F65" s="84"/>
      <c r="G65" s="79">
        <v>1000</v>
      </c>
      <c r="H65" s="79"/>
      <c r="I65" s="79">
        <v>1000</v>
      </c>
      <c r="J65" s="79"/>
      <c r="K65" s="79"/>
      <c r="L65" s="79"/>
      <c r="M65" s="79"/>
      <c r="N65" s="79"/>
    </row>
    <row r="66" spans="1:14" ht="20.25" customHeight="1">
      <c r="A66" s="81">
        <v>854</v>
      </c>
      <c r="B66" s="81" t="s">
        <v>20</v>
      </c>
      <c r="C66" s="81"/>
      <c r="D66" s="82">
        <v>166020</v>
      </c>
      <c r="E66" s="73">
        <f>SUM(E67)</f>
        <v>203492</v>
      </c>
      <c r="F66" s="82">
        <f>SUM(D66:E66)</f>
        <v>369512</v>
      </c>
      <c r="G66" s="73">
        <v>85620</v>
      </c>
      <c r="H66" s="73">
        <v>52232.14</v>
      </c>
      <c r="I66" s="73">
        <v>33387.86</v>
      </c>
      <c r="J66" s="73"/>
      <c r="K66" s="73">
        <v>283892</v>
      </c>
      <c r="L66" s="73"/>
      <c r="M66" s="73"/>
      <c r="N66" s="73"/>
    </row>
    <row r="67" spans="1:14" ht="20.25" customHeight="1">
      <c r="A67" s="83"/>
      <c r="B67" s="76">
        <v>85415</v>
      </c>
      <c r="C67" s="76" t="s">
        <v>56</v>
      </c>
      <c r="D67" s="84">
        <v>166020</v>
      </c>
      <c r="E67" s="79">
        <v>203492</v>
      </c>
      <c r="F67" s="84">
        <f>SUM(D67:E67)</f>
        <v>369512</v>
      </c>
      <c r="G67" s="79"/>
      <c r="H67" s="79"/>
      <c r="I67" s="79"/>
      <c r="J67" s="79"/>
      <c r="K67" s="79">
        <v>203492</v>
      </c>
      <c r="L67" s="79"/>
      <c r="M67" s="79"/>
      <c r="N67" s="79"/>
    </row>
    <row r="68" spans="1:15" ht="30.75" customHeight="1">
      <c r="A68" s="85" t="s">
        <v>73</v>
      </c>
      <c r="B68" s="85"/>
      <c r="C68" s="85"/>
      <c r="D68" s="86">
        <v>25469703.04</v>
      </c>
      <c r="E68" s="86">
        <f>E9+E11+E13+E15+E30+E32+E66</f>
        <v>334268.56999999995</v>
      </c>
      <c r="F68" s="86">
        <f>SUM(D68:E68)</f>
        <v>25803971.61</v>
      </c>
      <c r="G68" s="86">
        <v>18759499.51</v>
      </c>
      <c r="H68" s="86">
        <v>12462339.52</v>
      </c>
      <c r="I68" s="86">
        <v>6297159.99</v>
      </c>
      <c r="J68" s="86">
        <v>799680</v>
      </c>
      <c r="K68" s="86">
        <v>5886839.36</v>
      </c>
      <c r="L68" s="86">
        <v>227952.74</v>
      </c>
      <c r="M68" s="86">
        <v>0</v>
      </c>
      <c r="N68" s="86">
        <v>130000</v>
      </c>
      <c r="O68" s="87"/>
    </row>
    <row r="69" ht="10.5" customHeight="1">
      <c r="O69" s="87"/>
    </row>
    <row r="70" spans="1:15" ht="10.5" customHeight="1">
      <c r="A70" s="88"/>
      <c r="O70" s="89"/>
    </row>
    <row r="71" spans="1:11" ht="30.75" customHeight="1">
      <c r="A71" s="90"/>
      <c r="B71" s="91"/>
      <c r="C71" s="91"/>
      <c r="G71" s="92"/>
      <c r="H71" s="92"/>
      <c r="I71" s="92"/>
      <c r="K71" s="92"/>
    </row>
  </sheetData>
  <mergeCells count="47">
    <mergeCell ref="K1:N2"/>
    <mergeCell ref="A4:A6"/>
    <mergeCell ref="B4:B6"/>
    <mergeCell ref="C4:C6"/>
    <mergeCell ref="D4:F6"/>
    <mergeCell ref="G4:G6"/>
    <mergeCell ref="H4:I4"/>
    <mergeCell ref="J4:J6"/>
    <mergeCell ref="K4:K6"/>
    <mergeCell ref="L4:L6"/>
    <mergeCell ref="M4:M6"/>
    <mergeCell ref="N4:N6"/>
    <mergeCell ref="H5:I5"/>
    <mergeCell ref="D8:F8"/>
    <mergeCell ref="B9:C9"/>
    <mergeCell ref="B11:C11"/>
    <mergeCell ref="B13:C13"/>
    <mergeCell ref="B15:C15"/>
    <mergeCell ref="A16:A29"/>
    <mergeCell ref="B16:B29"/>
    <mergeCell ref="C16:C29"/>
    <mergeCell ref="D16:D29"/>
    <mergeCell ref="F16:F29"/>
    <mergeCell ref="B30:C30"/>
    <mergeCell ref="B32:C32"/>
    <mergeCell ref="A33:A45"/>
    <mergeCell ref="B33:B45"/>
    <mergeCell ref="C33:C45"/>
    <mergeCell ref="D33:D45"/>
    <mergeCell ref="F33:F45"/>
    <mergeCell ref="A46:A49"/>
    <mergeCell ref="B46:B49"/>
    <mergeCell ref="C46:C49"/>
    <mergeCell ref="D46:D49"/>
    <mergeCell ref="F46:F49"/>
    <mergeCell ref="A50:A54"/>
    <mergeCell ref="B50:B54"/>
    <mergeCell ref="C50:C54"/>
    <mergeCell ref="D50:D54"/>
    <mergeCell ref="F50:F54"/>
    <mergeCell ref="A55:A65"/>
    <mergeCell ref="B55:B65"/>
    <mergeCell ref="C55:C65"/>
    <mergeCell ref="D55:D65"/>
    <mergeCell ref="F55:F65"/>
    <mergeCell ref="B66:C66"/>
    <mergeCell ref="A68:C68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I5" sqref="I5"/>
    </sheetView>
  </sheetViews>
  <sheetFormatPr defaultColWidth="10.28125" defaultRowHeight="12.75"/>
  <cols>
    <col min="1" max="1" width="4.57421875" style="93" customWidth="1"/>
    <col min="2" max="2" width="8.00390625" style="93" customWidth="1"/>
    <col min="3" max="3" width="24.00390625" style="93" customWidth="1"/>
    <col min="4" max="4" width="10.8515625" style="93" customWidth="1"/>
    <col min="5" max="5" width="11.7109375" style="93" customWidth="1"/>
    <col min="6" max="6" width="10.7109375" style="93" customWidth="1"/>
    <col min="7" max="7" width="17.140625" style="93" customWidth="1"/>
    <col min="8" max="8" width="13.421875" style="93" customWidth="1"/>
    <col min="9" max="9" width="9.7109375" style="93" customWidth="1"/>
    <col min="10" max="10" width="9.57421875" style="94" customWidth="1"/>
    <col min="11" max="11" width="9.8515625" style="94" customWidth="1"/>
    <col min="12" max="16384" width="10.140625" style="94" customWidth="1"/>
  </cols>
  <sheetData>
    <row r="1" spans="1:11" ht="12.75">
      <c r="A1" s="95"/>
      <c r="B1" s="95"/>
      <c r="C1" s="95"/>
      <c r="D1" s="95"/>
      <c r="E1" s="95"/>
      <c r="F1" s="95"/>
      <c r="G1" s="96" t="s">
        <v>74</v>
      </c>
      <c r="H1" s="96"/>
      <c r="I1" s="96"/>
      <c r="J1" s="96"/>
      <c r="K1" s="96"/>
    </row>
    <row r="2" spans="1:11" ht="9.75" customHeight="1">
      <c r="A2" s="95"/>
      <c r="B2" s="95"/>
      <c r="C2" s="95"/>
      <c r="D2" s="95"/>
      <c r="E2" s="95"/>
      <c r="F2" s="95"/>
      <c r="G2" s="96" t="s">
        <v>75</v>
      </c>
      <c r="H2" s="96"/>
      <c r="I2" s="96"/>
      <c r="J2" s="96"/>
      <c r="K2" s="96"/>
    </row>
    <row r="3" spans="1:11" ht="9.75" customHeight="1">
      <c r="A3" s="95"/>
      <c r="B3" s="95"/>
      <c r="C3" s="95"/>
      <c r="D3" s="95"/>
      <c r="E3" s="95"/>
      <c r="F3" s="95"/>
      <c r="G3" s="96"/>
      <c r="H3" s="96"/>
      <c r="I3" s="96"/>
      <c r="J3" s="96"/>
      <c r="K3" s="96"/>
    </row>
    <row r="4" spans="1:11" ht="9.75" customHeight="1">
      <c r="A4" s="95"/>
      <c r="B4" s="95"/>
      <c r="C4" s="95"/>
      <c r="D4" s="95"/>
      <c r="E4" s="95"/>
      <c r="F4" s="95"/>
      <c r="G4" s="96"/>
      <c r="H4" s="96"/>
      <c r="I4" s="96"/>
      <c r="J4" s="96"/>
      <c r="K4" s="96"/>
    </row>
    <row r="5" spans="1:12" ht="11.25" customHeight="1">
      <c r="A5" s="95"/>
      <c r="B5" s="95"/>
      <c r="C5" s="95"/>
      <c r="D5" s="97" t="s">
        <v>76</v>
      </c>
      <c r="E5" s="97"/>
      <c r="F5" s="97"/>
      <c r="G5" s="98"/>
      <c r="I5" s="98"/>
      <c r="J5" s="98"/>
      <c r="K5" s="99"/>
      <c r="L5" s="98"/>
    </row>
    <row r="6" spans="1:11" ht="12.75" customHeight="1">
      <c r="A6" s="100" t="s">
        <v>2</v>
      </c>
      <c r="B6" s="100" t="s">
        <v>33</v>
      </c>
      <c r="C6" s="100" t="s">
        <v>34</v>
      </c>
      <c r="D6" s="101" t="s">
        <v>4</v>
      </c>
      <c r="E6" s="101"/>
      <c r="F6" s="101"/>
      <c r="G6" s="100" t="s">
        <v>77</v>
      </c>
      <c r="H6" s="100" t="s">
        <v>78</v>
      </c>
      <c r="I6" s="100" t="s">
        <v>79</v>
      </c>
      <c r="J6" s="100" t="s">
        <v>80</v>
      </c>
      <c r="K6" s="100" t="s">
        <v>81</v>
      </c>
    </row>
    <row r="7" spans="1:11" ht="64.5" customHeight="1">
      <c r="A7" s="100"/>
      <c r="B7" s="100"/>
      <c r="C7" s="100"/>
      <c r="D7" s="102" t="s">
        <v>11</v>
      </c>
      <c r="E7" s="100" t="s">
        <v>12</v>
      </c>
      <c r="F7" s="102" t="s">
        <v>13</v>
      </c>
      <c r="G7" s="100"/>
      <c r="H7" s="103" t="s">
        <v>82</v>
      </c>
      <c r="I7" s="100"/>
      <c r="J7" s="100"/>
      <c r="K7" s="100"/>
    </row>
    <row r="8" spans="1:11" ht="14.25" customHeight="1">
      <c r="A8" s="104">
        <v>1</v>
      </c>
      <c r="B8" s="104">
        <v>2</v>
      </c>
      <c r="C8" s="104">
        <v>3</v>
      </c>
      <c r="D8" s="105">
        <v>4</v>
      </c>
      <c r="E8" s="105">
        <v>5</v>
      </c>
      <c r="F8" s="105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</row>
    <row r="9" spans="1:11" ht="15.75" customHeight="1">
      <c r="A9" s="106" t="s">
        <v>36</v>
      </c>
      <c r="B9" s="106" t="s">
        <v>83</v>
      </c>
      <c r="C9" s="106"/>
      <c r="D9" s="107">
        <v>5027836.04</v>
      </c>
      <c r="E9" s="107">
        <v>32000</v>
      </c>
      <c r="F9" s="107">
        <f>D9+E9</f>
        <v>5059836.04</v>
      </c>
      <c r="G9" s="108">
        <v>5059836.04</v>
      </c>
      <c r="H9" s="108">
        <v>3180836.04</v>
      </c>
      <c r="I9" s="108"/>
      <c r="J9" s="108"/>
      <c r="K9" s="109"/>
    </row>
    <row r="10" spans="1:11" ht="22.5" customHeight="1">
      <c r="A10" s="104"/>
      <c r="B10" s="104" t="s">
        <v>38</v>
      </c>
      <c r="C10" s="104" t="s">
        <v>84</v>
      </c>
      <c r="D10" s="110">
        <v>1847000</v>
      </c>
      <c r="E10" s="110">
        <v>32000</v>
      </c>
      <c r="F10" s="110">
        <f>D10+E10</f>
        <v>1879000</v>
      </c>
      <c r="G10" s="111">
        <v>32000</v>
      </c>
      <c r="H10" s="112"/>
      <c r="I10" s="112"/>
      <c r="J10" s="112"/>
      <c r="K10" s="112"/>
    </row>
    <row r="11" spans="1:11" ht="21.75" customHeight="1">
      <c r="A11" s="106">
        <v>400</v>
      </c>
      <c r="B11" s="106" t="s">
        <v>85</v>
      </c>
      <c r="C11" s="106"/>
      <c r="D11" s="107">
        <f>D12</f>
        <v>460000</v>
      </c>
      <c r="E11" s="107">
        <v>-85000</v>
      </c>
      <c r="F11" s="107">
        <v>375000</v>
      </c>
      <c r="G11" s="113">
        <v>375000</v>
      </c>
      <c r="H11" s="108"/>
      <c r="I11" s="108"/>
      <c r="J11" s="108"/>
      <c r="K11" s="108"/>
    </row>
    <row r="12" spans="1:11" ht="19.5" customHeight="1">
      <c r="A12" s="104"/>
      <c r="B12" s="104">
        <v>40002</v>
      </c>
      <c r="C12" s="104" t="s">
        <v>41</v>
      </c>
      <c r="D12" s="110">
        <v>460000</v>
      </c>
      <c r="E12" s="110">
        <v>-85000</v>
      </c>
      <c r="F12" s="110">
        <f>D12+E12</f>
        <v>375000</v>
      </c>
      <c r="G12" s="111">
        <v>-85000</v>
      </c>
      <c r="H12" s="112"/>
      <c r="I12" s="112"/>
      <c r="J12" s="112"/>
      <c r="K12" s="112"/>
    </row>
    <row r="13" spans="1:11" ht="14.25" customHeight="1">
      <c r="A13" s="106">
        <v>600</v>
      </c>
      <c r="B13" s="106" t="s">
        <v>42</v>
      </c>
      <c r="C13" s="106"/>
      <c r="D13" s="107">
        <v>3723197.08</v>
      </c>
      <c r="E13" s="107">
        <v>123000</v>
      </c>
      <c r="F13" s="107">
        <f>D13+E13</f>
        <v>3846197.08</v>
      </c>
      <c r="G13" s="113">
        <v>3846197.08</v>
      </c>
      <c r="H13" s="108"/>
      <c r="I13" s="108"/>
      <c r="J13" s="108"/>
      <c r="K13" s="108"/>
    </row>
    <row r="14" spans="1:11" ht="21.75" customHeight="1">
      <c r="A14" s="104"/>
      <c r="B14" s="104">
        <v>60016</v>
      </c>
      <c r="C14" s="104" t="s">
        <v>43</v>
      </c>
      <c r="D14" s="110">
        <v>3723197.08</v>
      </c>
      <c r="E14" s="110">
        <v>123000</v>
      </c>
      <c r="F14" s="110">
        <f>D14+E14</f>
        <v>3846197.08</v>
      </c>
      <c r="G14" s="111">
        <v>123000</v>
      </c>
      <c r="H14" s="112"/>
      <c r="I14" s="112"/>
      <c r="J14" s="112"/>
      <c r="K14" s="112"/>
    </row>
    <row r="15" spans="1:11" ht="15" customHeight="1">
      <c r="A15" s="106">
        <v>700</v>
      </c>
      <c r="B15" s="106" t="s">
        <v>86</v>
      </c>
      <c r="C15" s="106"/>
      <c r="D15" s="107">
        <v>143080.44</v>
      </c>
      <c r="E15" s="107">
        <v>-40000</v>
      </c>
      <c r="F15" s="107">
        <v>103080.44</v>
      </c>
      <c r="G15" s="113">
        <v>103080.44</v>
      </c>
      <c r="H15" s="108"/>
      <c r="I15" s="108"/>
      <c r="J15" s="108"/>
      <c r="K15" s="108"/>
    </row>
    <row r="16" spans="1:11" ht="22.5" customHeight="1">
      <c r="A16" s="104"/>
      <c r="B16" s="104">
        <v>70005</v>
      </c>
      <c r="C16" s="104" t="s">
        <v>87</v>
      </c>
      <c r="D16" s="110">
        <v>143080.44</v>
      </c>
      <c r="E16" s="110">
        <v>-40000</v>
      </c>
      <c r="F16" s="110">
        <v>103080.44</v>
      </c>
      <c r="G16" s="111">
        <v>-40000</v>
      </c>
      <c r="H16" s="112"/>
      <c r="I16" s="112"/>
      <c r="J16" s="112"/>
      <c r="K16" s="112"/>
    </row>
    <row r="17" spans="1:11" ht="24" customHeight="1">
      <c r="A17" s="114">
        <v>754</v>
      </c>
      <c r="B17" s="115" t="s">
        <v>50</v>
      </c>
      <c r="C17" s="115"/>
      <c r="D17" s="116">
        <v>65000</v>
      </c>
      <c r="E17" s="117">
        <f>SUM(E18)</f>
        <v>17000</v>
      </c>
      <c r="F17" s="116">
        <f>SUM(D17:E17)</f>
        <v>82000</v>
      </c>
      <c r="G17" s="116">
        <v>82000</v>
      </c>
      <c r="H17" s="118"/>
      <c r="I17" s="118"/>
      <c r="J17" s="118"/>
      <c r="K17" s="118"/>
    </row>
    <row r="18" spans="1:11" ht="18" customHeight="1">
      <c r="A18" s="119"/>
      <c r="B18" s="120">
        <v>75412</v>
      </c>
      <c r="C18" s="121" t="s">
        <v>51</v>
      </c>
      <c r="D18" s="122">
        <v>0</v>
      </c>
      <c r="E18" s="123">
        <v>17000</v>
      </c>
      <c r="F18" s="124">
        <f>SUM(D18:E18)</f>
        <v>17000</v>
      </c>
      <c r="G18" s="124">
        <v>17000</v>
      </c>
      <c r="H18" s="125"/>
      <c r="I18" s="125"/>
      <c r="J18" s="125"/>
      <c r="K18" s="125"/>
    </row>
    <row r="19" spans="1:11" ht="17.25" customHeight="1">
      <c r="A19" s="126">
        <v>801</v>
      </c>
      <c r="B19" s="126" t="s">
        <v>16</v>
      </c>
      <c r="C19" s="126"/>
      <c r="D19" s="116">
        <v>472400</v>
      </c>
      <c r="E19" s="117">
        <v>122067</v>
      </c>
      <c r="F19" s="116">
        <f>D19+E19</f>
        <v>594467</v>
      </c>
      <c r="G19" s="116">
        <v>594467</v>
      </c>
      <c r="H19" s="118"/>
      <c r="I19" s="118"/>
      <c r="J19" s="118"/>
      <c r="K19" s="118">
        <f>K20</f>
        <v>122067</v>
      </c>
    </row>
    <row r="20" spans="1:11" ht="18.75" customHeight="1">
      <c r="A20" s="119"/>
      <c r="B20" s="120">
        <v>80101</v>
      </c>
      <c r="C20" s="121" t="s">
        <v>52</v>
      </c>
      <c r="D20" s="124">
        <v>472400</v>
      </c>
      <c r="E20" s="123">
        <v>122067</v>
      </c>
      <c r="F20" s="124">
        <f>D20+E20</f>
        <v>594467</v>
      </c>
      <c r="G20" s="124"/>
      <c r="H20" s="125"/>
      <c r="I20" s="125"/>
      <c r="J20" s="125"/>
      <c r="K20" s="125">
        <v>122067</v>
      </c>
    </row>
    <row r="21" spans="1:11" ht="21" customHeight="1">
      <c r="A21" s="106">
        <v>900</v>
      </c>
      <c r="B21" s="106" t="s">
        <v>88</v>
      </c>
      <c r="C21" s="106"/>
      <c r="D21" s="127">
        <v>200000</v>
      </c>
      <c r="E21" s="107">
        <v>-50000</v>
      </c>
      <c r="F21" s="127">
        <v>150000</v>
      </c>
      <c r="G21" s="127">
        <v>150000</v>
      </c>
      <c r="H21" s="113"/>
      <c r="I21" s="113"/>
      <c r="J21" s="113"/>
      <c r="K21" s="113"/>
    </row>
    <row r="22" spans="1:11" ht="21" customHeight="1">
      <c r="A22" s="119"/>
      <c r="B22" s="120">
        <v>90015</v>
      </c>
      <c r="C22" s="121" t="s">
        <v>89</v>
      </c>
      <c r="D22" s="124">
        <v>200000</v>
      </c>
      <c r="E22" s="123">
        <v>-50000</v>
      </c>
      <c r="F22" s="124">
        <f>D22+E22</f>
        <v>150000</v>
      </c>
      <c r="G22" s="124">
        <v>-50000</v>
      </c>
      <c r="H22" s="125"/>
      <c r="I22" s="125"/>
      <c r="J22" s="125"/>
      <c r="K22" s="125"/>
    </row>
    <row r="23" spans="1:11" s="95" customFormat="1" ht="17.25" customHeight="1">
      <c r="A23" s="128" t="s">
        <v>73</v>
      </c>
      <c r="B23" s="128"/>
      <c r="C23" s="128"/>
      <c r="D23" s="129">
        <v>10136376.06</v>
      </c>
      <c r="E23" s="130">
        <f>E9+E11+E13+E15+E17+E19+E21</f>
        <v>119067</v>
      </c>
      <c r="F23" s="129">
        <f>SUM(D23:E23)</f>
        <v>10255443.06</v>
      </c>
      <c r="G23" s="129">
        <v>9970513.56</v>
      </c>
      <c r="H23" s="129">
        <v>3180836.04</v>
      </c>
      <c r="I23" s="129"/>
      <c r="J23" s="129"/>
      <c r="K23" s="129">
        <v>284929.5</v>
      </c>
    </row>
    <row r="25" ht="12.75">
      <c r="A25" s="131"/>
    </row>
    <row r="29" ht="12.75">
      <c r="G29" s="99"/>
    </row>
  </sheetData>
  <mergeCells count="18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B11:C11"/>
    <mergeCell ref="B13:C13"/>
    <mergeCell ref="B15:C15"/>
    <mergeCell ref="B17:C17"/>
    <mergeCell ref="B19:C19"/>
    <mergeCell ref="B21:C21"/>
    <mergeCell ref="A23:C2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pane ySplit="11" topLeftCell="A12" activePane="bottomLeft" state="frozen"/>
      <selection pane="topLeft" activeCell="A1" sqref="A1"/>
      <selection pane="bottomLeft" activeCell="D2" sqref="D2"/>
    </sheetView>
  </sheetViews>
  <sheetFormatPr defaultColWidth="12.57421875" defaultRowHeight="12.75"/>
  <cols>
    <col min="1" max="1" width="3.7109375" style="132" customWidth="1"/>
    <col min="2" max="2" width="5.421875" style="132" customWidth="1"/>
    <col min="3" max="3" width="7.00390625" style="132" customWidth="1"/>
    <col min="4" max="4" width="31.421875" style="132" customWidth="1"/>
    <col min="5" max="5" width="13.140625" style="132" customWidth="1"/>
    <col min="6" max="6" width="11.8515625" style="132" customWidth="1"/>
    <col min="7" max="7" width="11.421875" style="132" customWidth="1"/>
    <col min="8" max="8" width="11.7109375" style="132" customWidth="1"/>
    <col min="9" max="9" width="15.28125" style="132" customWidth="1"/>
    <col min="10" max="10" width="11.7109375" style="132" customWidth="1"/>
    <col min="11" max="11" width="8.00390625" style="132" customWidth="1"/>
    <col min="12" max="16384" width="11.57421875" style="132" customWidth="1"/>
  </cols>
  <sheetData>
    <row r="1" spans="1:12" ht="12.75">
      <c r="A1" s="133"/>
      <c r="B1" s="133"/>
      <c r="C1" s="133"/>
      <c r="D1" s="133"/>
      <c r="E1" s="133"/>
      <c r="F1" s="133"/>
      <c r="G1" s="133" t="s">
        <v>90</v>
      </c>
      <c r="H1" s="56"/>
      <c r="I1" s="56"/>
      <c r="J1" s="57"/>
      <c r="K1" s="134"/>
      <c r="L1" s="134"/>
    </row>
    <row r="2" spans="1:12" ht="12.75">
      <c r="A2" s="133"/>
      <c r="B2" s="133"/>
      <c r="C2" s="133"/>
      <c r="D2" s="133"/>
      <c r="E2" s="133"/>
      <c r="F2" s="133"/>
      <c r="G2" s="133" t="s">
        <v>91</v>
      </c>
      <c r="H2" s="56"/>
      <c r="I2" s="56"/>
      <c r="J2" s="57"/>
      <c r="K2" s="134"/>
      <c r="L2" s="134"/>
    </row>
    <row r="3" spans="1:11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7.25" customHeight="1">
      <c r="A4" s="135" t="s">
        <v>92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9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11" ht="12.75" customHeight="1">
      <c r="A6" s="138" t="s">
        <v>93</v>
      </c>
      <c r="B6" s="138" t="s">
        <v>2</v>
      </c>
      <c r="C6" s="138" t="s">
        <v>94</v>
      </c>
      <c r="D6" s="139" t="s">
        <v>95</v>
      </c>
      <c r="E6" s="140" t="s">
        <v>96</v>
      </c>
      <c r="F6" s="140" t="s">
        <v>97</v>
      </c>
      <c r="G6" s="140"/>
      <c r="H6" s="140"/>
      <c r="I6" s="140"/>
      <c r="J6" s="140"/>
      <c r="K6" s="141" t="s">
        <v>98</v>
      </c>
    </row>
    <row r="7" spans="1:11" ht="12.75" customHeight="1">
      <c r="A7" s="138"/>
      <c r="B7" s="138"/>
      <c r="C7" s="138"/>
      <c r="D7" s="139"/>
      <c r="E7" s="140"/>
      <c r="F7" s="140" t="s">
        <v>99</v>
      </c>
      <c r="G7" s="140" t="s">
        <v>100</v>
      </c>
      <c r="H7" s="140"/>
      <c r="I7" s="140"/>
      <c r="J7" s="140"/>
      <c r="K7" s="141"/>
    </row>
    <row r="8" spans="1:11" ht="12.75" customHeight="1">
      <c r="A8" s="138"/>
      <c r="B8" s="138"/>
      <c r="C8" s="138"/>
      <c r="D8" s="139"/>
      <c r="E8" s="140"/>
      <c r="F8" s="140"/>
      <c r="G8" s="140" t="s">
        <v>101</v>
      </c>
      <c r="H8" s="140" t="s">
        <v>102</v>
      </c>
      <c r="I8" s="140" t="s">
        <v>103</v>
      </c>
      <c r="J8" s="141" t="s">
        <v>104</v>
      </c>
      <c r="K8" s="141"/>
    </row>
    <row r="9" spans="1:11" ht="12.75">
      <c r="A9" s="138"/>
      <c r="B9" s="138"/>
      <c r="C9" s="138"/>
      <c r="D9" s="139"/>
      <c r="E9" s="140"/>
      <c r="F9" s="140"/>
      <c r="G9" s="140"/>
      <c r="H9" s="140"/>
      <c r="I9" s="140"/>
      <c r="J9" s="141"/>
      <c r="K9" s="141"/>
    </row>
    <row r="10" spans="1:11" ht="51.75" customHeight="1">
      <c r="A10" s="138"/>
      <c r="B10" s="138"/>
      <c r="C10" s="138"/>
      <c r="D10" s="139"/>
      <c r="E10" s="140"/>
      <c r="F10" s="140"/>
      <c r="G10" s="140"/>
      <c r="H10" s="140"/>
      <c r="I10" s="140"/>
      <c r="J10" s="141"/>
      <c r="K10" s="141"/>
    </row>
    <row r="11" spans="1:11" ht="12.7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</row>
    <row r="12" spans="1:11" ht="78.75" customHeight="1">
      <c r="A12" s="143">
        <v>1</v>
      </c>
      <c r="B12" s="143" t="s">
        <v>36</v>
      </c>
      <c r="C12" s="143" t="s">
        <v>105</v>
      </c>
      <c r="D12" s="144" t="s">
        <v>106</v>
      </c>
      <c r="E12" s="145">
        <v>4230836.04</v>
      </c>
      <c r="F12" s="145">
        <v>3180836.04</v>
      </c>
      <c r="G12" s="145"/>
      <c r="H12" s="145">
        <v>862425.54</v>
      </c>
      <c r="I12" s="146" t="s">
        <v>107</v>
      </c>
      <c r="J12" s="145">
        <v>2190910.5</v>
      </c>
      <c r="K12" s="145"/>
    </row>
    <row r="13" spans="1:11" ht="52.5" customHeight="1">
      <c r="A13" s="143">
        <v>2</v>
      </c>
      <c r="B13" s="143" t="s">
        <v>36</v>
      </c>
      <c r="C13" s="143" t="s">
        <v>38</v>
      </c>
      <c r="D13" s="147" t="s">
        <v>108</v>
      </c>
      <c r="E13" s="148">
        <v>100000</v>
      </c>
      <c r="F13" s="148">
        <v>100000</v>
      </c>
      <c r="G13" s="148">
        <v>100000</v>
      </c>
      <c r="H13" s="148"/>
      <c r="I13" s="146"/>
      <c r="J13" s="149"/>
      <c r="K13" s="149"/>
    </row>
    <row r="14" spans="1:11" ht="27" customHeight="1">
      <c r="A14" s="143">
        <v>3</v>
      </c>
      <c r="B14" s="143" t="s">
        <v>36</v>
      </c>
      <c r="C14" s="143" t="s">
        <v>38</v>
      </c>
      <c r="D14" s="147" t="s">
        <v>109</v>
      </c>
      <c r="E14" s="148">
        <v>60000</v>
      </c>
      <c r="F14" s="148">
        <v>60000</v>
      </c>
      <c r="G14" s="148">
        <v>60000</v>
      </c>
      <c r="H14" s="148"/>
      <c r="I14" s="146"/>
      <c r="J14" s="149"/>
      <c r="K14" s="149"/>
    </row>
    <row r="15" spans="1:11" ht="39.75" customHeight="1">
      <c r="A15" s="143">
        <v>4</v>
      </c>
      <c r="B15" s="143" t="s">
        <v>36</v>
      </c>
      <c r="C15" s="143" t="s">
        <v>38</v>
      </c>
      <c r="D15" s="147" t="s">
        <v>110</v>
      </c>
      <c r="E15" s="148">
        <v>1060000</v>
      </c>
      <c r="F15" s="148">
        <v>1060000</v>
      </c>
      <c r="G15" s="148">
        <v>75000</v>
      </c>
      <c r="H15" s="150">
        <v>835000</v>
      </c>
      <c r="I15" s="146" t="s">
        <v>111</v>
      </c>
      <c r="J15" s="149"/>
      <c r="K15" s="149"/>
    </row>
    <row r="16" spans="1:11" ht="36" customHeight="1">
      <c r="A16" s="143">
        <v>5</v>
      </c>
      <c r="B16" s="143" t="s">
        <v>36</v>
      </c>
      <c r="C16" s="143" t="s">
        <v>38</v>
      </c>
      <c r="D16" s="147" t="s">
        <v>112</v>
      </c>
      <c r="E16" s="148">
        <v>30000</v>
      </c>
      <c r="F16" s="148">
        <v>30000</v>
      </c>
      <c r="G16" s="148">
        <v>30000</v>
      </c>
      <c r="H16" s="148"/>
      <c r="I16" s="151"/>
      <c r="J16" s="149"/>
      <c r="K16" s="149"/>
    </row>
    <row r="17" spans="1:11" ht="31.5" customHeight="1">
      <c r="A17" s="143"/>
      <c r="B17" s="143"/>
      <c r="C17" s="144" t="s">
        <v>113</v>
      </c>
      <c r="D17" s="147"/>
      <c r="E17" s="148">
        <v>62000</v>
      </c>
      <c r="F17" s="148">
        <v>62000</v>
      </c>
      <c r="G17" s="148">
        <v>62000</v>
      </c>
      <c r="H17" s="148"/>
      <c r="I17" s="151"/>
      <c r="J17" s="149"/>
      <c r="K17" s="149"/>
    </row>
    <row r="18" spans="1:11" ht="36" customHeight="1">
      <c r="A18" s="143">
        <v>6</v>
      </c>
      <c r="B18" s="143" t="s">
        <v>36</v>
      </c>
      <c r="C18" s="143" t="s">
        <v>38</v>
      </c>
      <c r="D18" s="152" t="s">
        <v>114</v>
      </c>
      <c r="E18" s="148">
        <v>747000</v>
      </c>
      <c r="F18" s="148">
        <v>747000</v>
      </c>
      <c r="G18" s="148">
        <v>132000</v>
      </c>
      <c r="H18" s="148">
        <v>565000</v>
      </c>
      <c r="I18" s="151" t="s">
        <v>115</v>
      </c>
      <c r="J18" s="149"/>
      <c r="K18" s="149"/>
    </row>
    <row r="19" spans="1:11" ht="36" customHeight="1">
      <c r="A19" s="143"/>
      <c r="B19" s="143"/>
      <c r="C19" s="144" t="s">
        <v>113</v>
      </c>
      <c r="D19" s="152" t="s">
        <v>116</v>
      </c>
      <c r="E19" s="148">
        <v>747000</v>
      </c>
      <c r="F19" s="148">
        <v>747000</v>
      </c>
      <c r="G19" s="148">
        <v>132000</v>
      </c>
      <c r="H19" s="148">
        <v>565000</v>
      </c>
      <c r="I19" s="151" t="s">
        <v>117</v>
      </c>
      <c r="J19" s="149"/>
      <c r="K19" s="149"/>
    </row>
    <row r="20" spans="1:11" ht="40.5" customHeight="1">
      <c r="A20" s="153" t="s">
        <v>118</v>
      </c>
      <c r="B20" s="153"/>
      <c r="C20" s="153"/>
      <c r="D20" s="154"/>
      <c r="E20" s="155">
        <f>E12+E13+E14+E15+E17+E19</f>
        <v>6259836.04</v>
      </c>
      <c r="F20" s="155">
        <f>F12+F13+F14+F15+F17+F19</f>
        <v>5209836.04</v>
      </c>
      <c r="G20" s="155">
        <f>G13+G14+G15+G17+G19</f>
        <v>429000</v>
      </c>
      <c r="H20" s="155">
        <f>H12+H15+H19</f>
        <v>2262425.54</v>
      </c>
      <c r="I20" s="156" t="s">
        <v>119</v>
      </c>
      <c r="J20" s="157">
        <f>SUM(J12:J16)</f>
        <v>2190910.5</v>
      </c>
      <c r="K20" s="158"/>
    </row>
    <row r="21" spans="1:11" ht="39" customHeight="1">
      <c r="A21" s="143">
        <v>7</v>
      </c>
      <c r="B21" s="143">
        <v>400</v>
      </c>
      <c r="C21" s="143">
        <v>40002</v>
      </c>
      <c r="D21" s="147" t="s">
        <v>120</v>
      </c>
      <c r="E21" s="148">
        <v>40000</v>
      </c>
      <c r="F21" s="148">
        <v>40000</v>
      </c>
      <c r="G21" s="148">
        <v>40000</v>
      </c>
      <c r="H21" s="148"/>
      <c r="I21" s="151"/>
      <c r="J21" s="159"/>
      <c r="K21" s="159"/>
    </row>
    <row r="22" spans="1:11" ht="34.5" customHeight="1">
      <c r="A22" s="160">
        <v>8</v>
      </c>
      <c r="B22" s="161">
        <v>400</v>
      </c>
      <c r="C22" s="161">
        <v>40002</v>
      </c>
      <c r="D22" s="152" t="s">
        <v>121</v>
      </c>
      <c r="E22" s="162">
        <v>300000</v>
      </c>
      <c r="F22" s="162">
        <v>300000</v>
      </c>
      <c r="G22" s="162">
        <v>50000</v>
      </c>
      <c r="H22" s="162">
        <v>250000</v>
      </c>
      <c r="I22" s="163"/>
      <c r="J22" s="159"/>
      <c r="K22" s="159"/>
    </row>
    <row r="23" spans="1:11" ht="26.25" customHeight="1">
      <c r="A23" s="160"/>
      <c r="B23" s="161"/>
      <c r="C23" s="164" t="s">
        <v>113</v>
      </c>
      <c r="D23" s="152"/>
      <c r="E23" s="162">
        <v>315000</v>
      </c>
      <c r="F23" s="162">
        <v>315000</v>
      </c>
      <c r="G23" s="162">
        <v>65000</v>
      </c>
      <c r="H23" s="162">
        <v>250000</v>
      </c>
      <c r="I23" s="163"/>
      <c r="J23" s="159"/>
      <c r="K23" s="159"/>
    </row>
    <row r="24" spans="1:11" ht="39.75" customHeight="1">
      <c r="A24" s="160">
        <v>9</v>
      </c>
      <c r="B24" s="161">
        <v>400</v>
      </c>
      <c r="C24" s="161">
        <v>40002</v>
      </c>
      <c r="D24" s="152" t="s">
        <v>122</v>
      </c>
      <c r="E24" s="162">
        <v>100000</v>
      </c>
      <c r="F24" s="162">
        <v>100000</v>
      </c>
      <c r="G24" s="162">
        <v>100000</v>
      </c>
      <c r="H24" s="162"/>
      <c r="I24" s="165"/>
      <c r="J24" s="159"/>
      <c r="K24" s="159"/>
    </row>
    <row r="25" spans="1:11" ht="25.5" customHeight="1">
      <c r="A25" s="160"/>
      <c r="B25" s="161"/>
      <c r="C25" s="164" t="s">
        <v>113</v>
      </c>
      <c r="D25" s="152"/>
      <c r="E25" s="162">
        <v>0</v>
      </c>
      <c r="F25" s="162">
        <v>0</v>
      </c>
      <c r="G25" s="162">
        <v>0</v>
      </c>
      <c r="H25" s="162"/>
      <c r="I25" s="165"/>
      <c r="J25" s="159"/>
      <c r="K25" s="159"/>
    </row>
    <row r="26" spans="1:11" ht="36.75" customHeight="1">
      <c r="A26" s="160">
        <v>10</v>
      </c>
      <c r="B26" s="161">
        <v>400</v>
      </c>
      <c r="C26" s="161">
        <v>40002</v>
      </c>
      <c r="D26" s="152" t="s">
        <v>123</v>
      </c>
      <c r="E26" s="162">
        <v>20000</v>
      </c>
      <c r="F26" s="162">
        <v>20000</v>
      </c>
      <c r="G26" s="162">
        <v>20000</v>
      </c>
      <c r="H26" s="162"/>
      <c r="I26" s="165"/>
      <c r="J26" s="159"/>
      <c r="K26" s="159"/>
    </row>
    <row r="27" spans="1:11" ht="38.25" customHeight="1">
      <c r="A27" s="166" t="s">
        <v>124</v>
      </c>
      <c r="B27" s="166"/>
      <c r="C27" s="166"/>
      <c r="D27" s="167"/>
      <c r="E27" s="168">
        <f>E21+E23+E25+E26</f>
        <v>375000</v>
      </c>
      <c r="F27" s="168">
        <f>F21+F23+F25+F26</f>
        <v>375000</v>
      </c>
      <c r="G27" s="168">
        <f>G21+G23+G25+G26</f>
        <v>125000</v>
      </c>
      <c r="H27" s="168">
        <f>H23</f>
        <v>250000</v>
      </c>
      <c r="I27" s="169" t="s">
        <v>125</v>
      </c>
      <c r="J27" s="158"/>
      <c r="K27" s="158"/>
    </row>
    <row r="28" spans="1:11" ht="36.75" customHeight="1">
      <c r="A28" s="161">
        <v>11</v>
      </c>
      <c r="B28" s="161">
        <v>600</v>
      </c>
      <c r="C28" s="161">
        <v>60016</v>
      </c>
      <c r="D28" s="152" t="s">
        <v>126</v>
      </c>
      <c r="E28" s="162">
        <v>800000</v>
      </c>
      <c r="F28" s="162">
        <v>800000</v>
      </c>
      <c r="G28" s="162">
        <v>30000</v>
      </c>
      <c r="H28" s="162">
        <v>770000</v>
      </c>
      <c r="I28" s="165"/>
      <c r="J28" s="159"/>
      <c r="K28" s="159"/>
    </row>
    <row r="29" spans="1:11" ht="28.5" customHeight="1">
      <c r="A29" s="161"/>
      <c r="B29" s="161"/>
      <c r="C29" s="144" t="s">
        <v>113</v>
      </c>
      <c r="D29" s="152"/>
      <c r="E29" s="162">
        <v>983000</v>
      </c>
      <c r="F29" s="162">
        <v>983000</v>
      </c>
      <c r="G29" s="162">
        <v>213000</v>
      </c>
      <c r="H29" s="162">
        <v>770000</v>
      </c>
      <c r="I29" s="165"/>
      <c r="J29" s="159"/>
      <c r="K29" s="159"/>
    </row>
    <row r="30" spans="1:11" ht="35.25" customHeight="1">
      <c r="A30" s="161">
        <v>12</v>
      </c>
      <c r="B30" s="161">
        <v>600</v>
      </c>
      <c r="C30" s="161">
        <v>60016</v>
      </c>
      <c r="D30" s="152" t="s">
        <v>127</v>
      </c>
      <c r="E30" s="162">
        <v>1945140</v>
      </c>
      <c r="F30" s="162">
        <v>1945140</v>
      </c>
      <c r="G30" s="162">
        <v>200000</v>
      </c>
      <c r="H30" s="162">
        <v>745140</v>
      </c>
      <c r="I30" s="165" t="s">
        <v>128</v>
      </c>
      <c r="J30" s="159"/>
      <c r="K30" s="159"/>
    </row>
    <row r="31" spans="1:11" ht="34.5" customHeight="1">
      <c r="A31" s="161"/>
      <c r="B31" s="161"/>
      <c r="C31" s="144" t="s">
        <v>113</v>
      </c>
      <c r="D31" s="152"/>
      <c r="E31" s="162">
        <v>1905140</v>
      </c>
      <c r="F31" s="162">
        <v>1905140</v>
      </c>
      <c r="G31" s="162">
        <v>160000</v>
      </c>
      <c r="H31" s="162">
        <v>745140</v>
      </c>
      <c r="I31" s="165" t="s">
        <v>128</v>
      </c>
      <c r="J31" s="159"/>
      <c r="K31" s="159"/>
    </row>
    <row r="32" spans="1:11" ht="34.5" customHeight="1">
      <c r="A32" s="161">
        <v>13</v>
      </c>
      <c r="B32" s="161">
        <v>600</v>
      </c>
      <c r="C32" s="161">
        <v>60016</v>
      </c>
      <c r="D32" s="152" t="s">
        <v>129</v>
      </c>
      <c r="E32" s="162">
        <v>795860</v>
      </c>
      <c r="F32" s="162">
        <v>795860</v>
      </c>
      <c r="G32" s="162">
        <v>30000</v>
      </c>
      <c r="H32" s="162">
        <v>765860</v>
      </c>
      <c r="I32" s="165"/>
      <c r="J32" s="159"/>
      <c r="K32" s="159"/>
    </row>
    <row r="33" spans="1:11" ht="56.25" customHeight="1">
      <c r="A33" s="161">
        <v>14</v>
      </c>
      <c r="B33" s="161">
        <v>600</v>
      </c>
      <c r="C33" s="161">
        <v>60016</v>
      </c>
      <c r="D33" s="152" t="s">
        <v>130</v>
      </c>
      <c r="E33" s="162">
        <v>500000</v>
      </c>
      <c r="F33" s="162">
        <v>500000</v>
      </c>
      <c r="G33" s="162">
        <v>30000</v>
      </c>
      <c r="H33" s="162">
        <v>220000</v>
      </c>
      <c r="I33" s="165" t="s">
        <v>131</v>
      </c>
      <c r="J33" s="159"/>
      <c r="K33" s="159"/>
    </row>
    <row r="34" spans="1:11" ht="33.75" customHeight="1">
      <c r="A34" s="161"/>
      <c r="B34" s="161"/>
      <c r="C34" s="144" t="s">
        <v>113</v>
      </c>
      <c r="D34" s="152"/>
      <c r="E34" s="162">
        <v>480000</v>
      </c>
      <c r="F34" s="162">
        <v>480000</v>
      </c>
      <c r="G34" s="162">
        <v>10000</v>
      </c>
      <c r="H34" s="162">
        <v>220000</v>
      </c>
      <c r="I34" s="165" t="s">
        <v>131</v>
      </c>
      <c r="J34" s="159"/>
      <c r="K34" s="159"/>
    </row>
    <row r="35" spans="1:11" ht="42" customHeight="1">
      <c r="A35" s="161">
        <v>15</v>
      </c>
      <c r="B35" s="161">
        <v>600</v>
      </c>
      <c r="C35" s="161">
        <v>60016</v>
      </c>
      <c r="D35" s="152" t="s">
        <v>132</v>
      </c>
      <c r="E35" s="162">
        <v>300000</v>
      </c>
      <c r="F35" s="162">
        <v>300000</v>
      </c>
      <c r="G35" s="162">
        <v>20000</v>
      </c>
      <c r="H35" s="162">
        <v>280000</v>
      </c>
      <c r="I35" s="165"/>
      <c r="J35" s="159"/>
      <c r="K35" s="159"/>
    </row>
    <row r="36" spans="1:11" ht="45" customHeight="1">
      <c r="A36" s="161">
        <v>16</v>
      </c>
      <c r="B36" s="161">
        <v>600</v>
      </c>
      <c r="C36" s="161">
        <v>60016</v>
      </c>
      <c r="D36" s="152" t="s">
        <v>133</v>
      </c>
      <c r="E36" s="162">
        <v>500000</v>
      </c>
      <c r="F36" s="162">
        <v>500000</v>
      </c>
      <c r="G36" s="162">
        <v>30000</v>
      </c>
      <c r="H36" s="162">
        <v>470000</v>
      </c>
      <c r="I36" s="165"/>
      <c r="J36" s="159"/>
      <c r="K36" s="159"/>
    </row>
    <row r="37" spans="1:11" ht="45.75" customHeight="1">
      <c r="A37" s="161">
        <v>17</v>
      </c>
      <c r="B37" s="161">
        <v>600</v>
      </c>
      <c r="C37" s="161">
        <v>60016</v>
      </c>
      <c r="D37" s="152" t="s">
        <v>134</v>
      </c>
      <c r="E37" s="162">
        <v>50000</v>
      </c>
      <c r="F37" s="162">
        <v>50000</v>
      </c>
      <c r="G37" s="162">
        <v>50000</v>
      </c>
      <c r="H37" s="162"/>
      <c r="I37" s="165"/>
      <c r="J37" s="159"/>
      <c r="K37" s="159"/>
    </row>
    <row r="38" spans="1:11" ht="40.5" customHeight="1">
      <c r="A38" s="161">
        <v>18</v>
      </c>
      <c r="B38" s="161">
        <v>600</v>
      </c>
      <c r="C38" s="161">
        <v>60016</v>
      </c>
      <c r="D38" s="152" t="s">
        <v>135</v>
      </c>
      <c r="E38" s="162">
        <v>12197.08</v>
      </c>
      <c r="F38" s="162">
        <v>12197.08</v>
      </c>
      <c r="G38" s="162">
        <v>12197.08</v>
      </c>
      <c r="H38" s="162"/>
      <c r="I38" s="165"/>
      <c r="J38" s="159"/>
      <c r="K38" s="159"/>
    </row>
    <row r="39" spans="1:11" ht="42.75" customHeight="1">
      <c r="A39" s="153" t="s">
        <v>136</v>
      </c>
      <c r="B39" s="153"/>
      <c r="C39" s="153"/>
      <c r="D39" s="167"/>
      <c r="E39" s="168">
        <f>E29+E31+E32+E34+E35+E36+E37+E38</f>
        <v>5026197.08</v>
      </c>
      <c r="F39" s="168">
        <f>F29+F31+F32+F34+F35+F36+F37+F38</f>
        <v>5026197.08</v>
      </c>
      <c r="G39" s="168">
        <f>G29+G31+G32+G34+G35+G36+G37+G38</f>
        <v>525197.08</v>
      </c>
      <c r="H39" s="168">
        <f>H29+H31+H32+H34+H35+H36</f>
        <v>3251000</v>
      </c>
      <c r="I39" s="169" t="s">
        <v>137</v>
      </c>
      <c r="J39" s="170"/>
      <c r="K39" s="170"/>
    </row>
    <row r="40" spans="1:11" ht="43.5" customHeight="1">
      <c r="A40" s="161">
        <v>19</v>
      </c>
      <c r="B40" s="161">
        <v>700</v>
      </c>
      <c r="C40" s="161">
        <v>70005</v>
      </c>
      <c r="D40" s="152" t="s">
        <v>138</v>
      </c>
      <c r="E40" s="162">
        <v>47500</v>
      </c>
      <c r="F40" s="162">
        <v>47500</v>
      </c>
      <c r="G40" s="162">
        <v>47500</v>
      </c>
      <c r="H40" s="162"/>
      <c r="I40" s="165"/>
      <c r="J40" s="159"/>
      <c r="K40" s="159"/>
    </row>
    <row r="41" spans="1:11" ht="40.5" customHeight="1">
      <c r="A41" s="161"/>
      <c r="B41" s="161"/>
      <c r="C41" s="144" t="s">
        <v>113</v>
      </c>
      <c r="D41" s="152" t="s">
        <v>139</v>
      </c>
      <c r="E41" s="162">
        <v>7500</v>
      </c>
      <c r="F41" s="162">
        <v>7500</v>
      </c>
      <c r="G41" s="162">
        <v>7500</v>
      </c>
      <c r="H41" s="162"/>
      <c r="I41" s="165"/>
      <c r="J41" s="159"/>
      <c r="K41" s="159"/>
    </row>
    <row r="42" spans="1:11" ht="39.75" customHeight="1">
      <c r="A42" s="161">
        <v>20</v>
      </c>
      <c r="B42" s="161">
        <v>700</v>
      </c>
      <c r="C42" s="161">
        <v>70005</v>
      </c>
      <c r="D42" s="152" t="s">
        <v>140</v>
      </c>
      <c r="E42" s="162">
        <v>9748.68</v>
      </c>
      <c r="F42" s="162">
        <v>9748.68</v>
      </c>
      <c r="G42" s="162">
        <v>9748.68</v>
      </c>
      <c r="H42" s="162"/>
      <c r="I42" s="165"/>
      <c r="J42" s="159"/>
      <c r="K42" s="159"/>
    </row>
    <row r="43" spans="1:11" ht="41.25" customHeight="1">
      <c r="A43" s="161">
        <v>21</v>
      </c>
      <c r="B43" s="161">
        <v>700</v>
      </c>
      <c r="C43" s="161">
        <v>70005</v>
      </c>
      <c r="D43" s="152" t="s">
        <v>141</v>
      </c>
      <c r="E43" s="162">
        <v>10220.39</v>
      </c>
      <c r="F43" s="162">
        <v>10220.39</v>
      </c>
      <c r="G43" s="162">
        <v>10220.39</v>
      </c>
      <c r="H43" s="162"/>
      <c r="I43" s="165"/>
      <c r="J43" s="159"/>
      <c r="K43" s="159"/>
    </row>
    <row r="44" spans="1:11" ht="47.25" customHeight="1">
      <c r="A44" s="161">
        <v>22</v>
      </c>
      <c r="B44" s="161">
        <v>700</v>
      </c>
      <c r="C44" s="161">
        <v>70005</v>
      </c>
      <c r="D44" s="152" t="s">
        <v>142</v>
      </c>
      <c r="E44" s="162">
        <v>15611.37</v>
      </c>
      <c r="F44" s="162">
        <v>15611.37</v>
      </c>
      <c r="G44" s="162">
        <v>15611.37</v>
      </c>
      <c r="H44" s="162"/>
      <c r="I44" s="165"/>
      <c r="J44" s="159"/>
      <c r="K44" s="159"/>
    </row>
    <row r="45" spans="1:11" ht="42" customHeight="1">
      <c r="A45" s="161">
        <v>23</v>
      </c>
      <c r="B45" s="161">
        <v>700</v>
      </c>
      <c r="C45" s="161">
        <v>70005</v>
      </c>
      <c r="D45" s="152" t="s">
        <v>143</v>
      </c>
      <c r="E45" s="162">
        <v>60000</v>
      </c>
      <c r="F45" s="162">
        <v>60000</v>
      </c>
      <c r="G45" s="162">
        <v>60000</v>
      </c>
      <c r="H45" s="162"/>
      <c r="I45" s="165"/>
      <c r="J45" s="159"/>
      <c r="K45" s="159"/>
    </row>
    <row r="46" spans="1:11" ht="37.5" customHeight="1">
      <c r="A46" s="153" t="s">
        <v>144</v>
      </c>
      <c r="B46" s="153"/>
      <c r="C46" s="153"/>
      <c r="D46" s="167"/>
      <c r="E46" s="168">
        <f>E41+E42+E43+E44+E45</f>
        <v>103080.44</v>
      </c>
      <c r="F46" s="168">
        <f>SUM(F41:F45)</f>
        <v>103080.44</v>
      </c>
      <c r="G46" s="168">
        <f>SUM(G41:G45)</f>
        <v>103080.44</v>
      </c>
      <c r="H46" s="168"/>
      <c r="I46" s="169" t="s">
        <v>145</v>
      </c>
      <c r="J46" s="170"/>
      <c r="K46" s="170"/>
    </row>
    <row r="47" spans="1:11" ht="42" customHeight="1">
      <c r="A47" s="171">
        <v>24</v>
      </c>
      <c r="B47" s="171">
        <v>750</v>
      </c>
      <c r="C47" s="171">
        <v>75023</v>
      </c>
      <c r="D47" s="172" t="s">
        <v>146</v>
      </c>
      <c r="E47" s="173">
        <v>1000000</v>
      </c>
      <c r="F47" s="173">
        <v>1000000</v>
      </c>
      <c r="G47" s="173"/>
      <c r="H47" s="174"/>
      <c r="I47" s="175" t="s">
        <v>147</v>
      </c>
      <c r="J47" s="176"/>
      <c r="K47" s="177"/>
    </row>
    <row r="48" spans="1:11" ht="32.25" customHeight="1">
      <c r="A48" s="171"/>
      <c r="B48" s="171"/>
      <c r="C48" s="144" t="s">
        <v>113</v>
      </c>
      <c r="D48" s="172"/>
      <c r="E48" s="173">
        <v>1000933</v>
      </c>
      <c r="F48" s="173">
        <v>1000933</v>
      </c>
      <c r="G48" s="173"/>
      <c r="H48" s="174"/>
      <c r="I48" s="175" t="s">
        <v>148</v>
      </c>
      <c r="J48" s="176"/>
      <c r="K48" s="177"/>
    </row>
    <row r="49" spans="1:11" ht="34.5" customHeight="1">
      <c r="A49" s="171">
        <v>25</v>
      </c>
      <c r="B49" s="171">
        <v>750</v>
      </c>
      <c r="C49" s="171">
        <v>75023</v>
      </c>
      <c r="D49" s="172" t="s">
        <v>149</v>
      </c>
      <c r="E49" s="173">
        <v>17000</v>
      </c>
      <c r="F49" s="173">
        <v>17000</v>
      </c>
      <c r="G49" s="173">
        <v>17000</v>
      </c>
      <c r="H49" s="174"/>
      <c r="I49" s="175"/>
      <c r="J49" s="176"/>
      <c r="K49" s="177"/>
    </row>
    <row r="50" spans="1:11" ht="33" customHeight="1">
      <c r="A50" s="153" t="s">
        <v>150</v>
      </c>
      <c r="B50" s="153"/>
      <c r="C50" s="153"/>
      <c r="D50" s="167"/>
      <c r="E50" s="168">
        <f>E48+E49</f>
        <v>1017933</v>
      </c>
      <c r="F50" s="168">
        <f>F48+F49</f>
        <v>1017933</v>
      </c>
      <c r="G50" s="168">
        <f>SUM(G49)</f>
        <v>17000</v>
      </c>
      <c r="H50" s="168"/>
      <c r="I50" s="169" t="s">
        <v>151</v>
      </c>
      <c r="J50" s="170"/>
      <c r="K50" s="170"/>
    </row>
    <row r="51" spans="1:11" ht="34.5" customHeight="1">
      <c r="A51" s="178">
        <v>26</v>
      </c>
      <c r="B51" s="178">
        <v>754</v>
      </c>
      <c r="C51" s="178">
        <v>75412</v>
      </c>
      <c r="D51" s="167" t="s">
        <v>152</v>
      </c>
      <c r="E51" s="179">
        <v>17000</v>
      </c>
      <c r="F51" s="179">
        <v>17000</v>
      </c>
      <c r="G51" s="179">
        <v>17000</v>
      </c>
      <c r="H51" s="168"/>
      <c r="I51" s="169"/>
      <c r="J51" s="170"/>
      <c r="K51" s="170"/>
    </row>
    <row r="52" spans="1:11" ht="33.75" customHeight="1">
      <c r="A52" s="153" t="s">
        <v>153</v>
      </c>
      <c r="B52" s="153"/>
      <c r="C52" s="153"/>
      <c r="D52" s="167"/>
      <c r="E52" s="168">
        <f>SUM(E51)</f>
        <v>17000</v>
      </c>
      <c r="F52" s="168">
        <f>SUM(F51)</f>
        <v>17000</v>
      </c>
      <c r="G52" s="168">
        <f>SUM(G51)</f>
        <v>17000</v>
      </c>
      <c r="H52" s="168"/>
      <c r="I52" s="169"/>
      <c r="J52" s="170"/>
      <c r="K52" s="170"/>
    </row>
    <row r="53" spans="1:11" ht="53.25" customHeight="1">
      <c r="A53" s="161">
        <v>27</v>
      </c>
      <c r="B53" s="161">
        <v>801</v>
      </c>
      <c r="C53" s="161">
        <v>80101</v>
      </c>
      <c r="D53" s="152" t="s">
        <v>154</v>
      </c>
      <c r="E53" s="162">
        <v>370000</v>
      </c>
      <c r="F53" s="162">
        <v>370000</v>
      </c>
      <c r="G53" s="162">
        <v>92500</v>
      </c>
      <c r="H53" s="162"/>
      <c r="I53" s="165" t="s">
        <v>155</v>
      </c>
      <c r="J53" s="180"/>
      <c r="K53" s="159"/>
    </row>
    <row r="54" spans="1:11" ht="45" customHeight="1">
      <c r="A54" s="161">
        <v>28</v>
      </c>
      <c r="B54" s="161">
        <v>801</v>
      </c>
      <c r="C54" s="161">
        <v>80101</v>
      </c>
      <c r="D54" s="152" t="s">
        <v>156</v>
      </c>
      <c r="E54" s="162">
        <v>151000</v>
      </c>
      <c r="F54" s="162">
        <v>151000</v>
      </c>
      <c r="G54" s="162">
        <v>22650</v>
      </c>
      <c r="H54" s="162"/>
      <c r="I54" s="165" t="s">
        <v>157</v>
      </c>
      <c r="J54" s="180"/>
      <c r="K54" s="159"/>
    </row>
    <row r="55" spans="1:11" ht="47.25" customHeight="1">
      <c r="A55" s="161">
        <v>29</v>
      </c>
      <c r="B55" s="161">
        <v>801</v>
      </c>
      <c r="C55" s="161">
        <v>80101</v>
      </c>
      <c r="D55" s="152" t="s">
        <v>158</v>
      </c>
      <c r="E55" s="162">
        <v>95000</v>
      </c>
      <c r="F55" s="162">
        <v>95000</v>
      </c>
      <c r="G55" s="162">
        <v>23750</v>
      </c>
      <c r="H55" s="162"/>
      <c r="I55" s="165" t="s">
        <v>159</v>
      </c>
      <c r="J55" s="180"/>
      <c r="K55" s="159"/>
    </row>
    <row r="56" spans="1:11" ht="45.75" customHeight="1">
      <c r="A56" s="161">
        <v>30</v>
      </c>
      <c r="B56" s="161">
        <v>801</v>
      </c>
      <c r="C56" s="161">
        <v>80101</v>
      </c>
      <c r="D56" s="152" t="s">
        <v>160</v>
      </c>
      <c r="E56" s="162">
        <v>60000</v>
      </c>
      <c r="F56" s="162">
        <v>60000</v>
      </c>
      <c r="G56" s="162">
        <v>60000</v>
      </c>
      <c r="H56" s="162"/>
      <c r="I56" s="165"/>
      <c r="J56" s="159"/>
      <c r="K56" s="159"/>
    </row>
    <row r="57" spans="1:11" ht="45.75" customHeight="1">
      <c r="A57" s="161">
        <v>31</v>
      </c>
      <c r="B57" s="161">
        <v>801</v>
      </c>
      <c r="C57" s="161">
        <v>80101</v>
      </c>
      <c r="D57" s="152" t="s">
        <v>161</v>
      </c>
      <c r="E57" s="162">
        <v>126000</v>
      </c>
      <c r="F57" s="162">
        <v>126000</v>
      </c>
      <c r="G57" s="162">
        <v>63000</v>
      </c>
      <c r="H57" s="162"/>
      <c r="I57" s="165" t="s">
        <v>162</v>
      </c>
      <c r="J57" s="159"/>
      <c r="K57" s="159"/>
    </row>
    <row r="58" spans="1:11" ht="44.25" customHeight="1">
      <c r="A58" s="161"/>
      <c r="B58" s="161"/>
      <c r="C58" s="144" t="s">
        <v>113</v>
      </c>
      <c r="D58" s="152"/>
      <c r="E58" s="162">
        <v>125067</v>
      </c>
      <c r="F58" s="162">
        <v>125067</v>
      </c>
      <c r="G58" s="162">
        <v>63000</v>
      </c>
      <c r="H58" s="162"/>
      <c r="I58" s="165" t="s">
        <v>163</v>
      </c>
      <c r="J58" s="159"/>
      <c r="K58" s="159"/>
    </row>
    <row r="59" spans="1:11" ht="39" customHeight="1">
      <c r="A59" s="161">
        <v>32</v>
      </c>
      <c r="B59" s="161">
        <v>801</v>
      </c>
      <c r="C59" s="161">
        <v>80101</v>
      </c>
      <c r="D59" s="152" t="s">
        <v>164</v>
      </c>
      <c r="E59" s="162">
        <v>120000</v>
      </c>
      <c r="F59" s="162">
        <v>120000</v>
      </c>
      <c r="G59" s="162">
        <v>60000</v>
      </c>
      <c r="H59" s="162"/>
      <c r="I59" s="165" t="s">
        <v>165</v>
      </c>
      <c r="J59" s="159"/>
      <c r="K59" s="159"/>
    </row>
    <row r="60" spans="1:11" ht="52.5" customHeight="1">
      <c r="A60" s="161">
        <v>33</v>
      </c>
      <c r="B60" s="161">
        <v>801</v>
      </c>
      <c r="C60" s="161">
        <v>80101</v>
      </c>
      <c r="D60" s="152" t="s">
        <v>166</v>
      </c>
      <c r="E60" s="162">
        <v>140000</v>
      </c>
      <c r="F60" s="162">
        <v>140000</v>
      </c>
      <c r="G60" s="162">
        <v>53425.54</v>
      </c>
      <c r="H60" s="162">
        <v>86574.46</v>
      </c>
      <c r="I60" s="165"/>
      <c r="J60" s="159"/>
      <c r="K60" s="159"/>
    </row>
    <row r="61" spans="1:11" ht="58.5" customHeight="1">
      <c r="A61" s="161"/>
      <c r="B61" s="161"/>
      <c r="C61" s="144" t="s">
        <v>113</v>
      </c>
      <c r="D61" s="152" t="s">
        <v>167</v>
      </c>
      <c r="E61" s="162">
        <v>140000</v>
      </c>
      <c r="F61" s="162">
        <v>140000</v>
      </c>
      <c r="G61" s="162">
        <v>53425.54</v>
      </c>
      <c r="H61" s="162">
        <v>86574.46</v>
      </c>
      <c r="I61" s="165"/>
      <c r="J61" s="159"/>
      <c r="K61" s="159"/>
    </row>
    <row r="62" spans="1:11" ht="48" customHeight="1">
      <c r="A62" s="161">
        <v>34</v>
      </c>
      <c r="B62" s="161">
        <v>801</v>
      </c>
      <c r="C62" s="161">
        <v>80101</v>
      </c>
      <c r="D62" s="152" t="s">
        <v>168</v>
      </c>
      <c r="E62" s="162">
        <v>10500</v>
      </c>
      <c r="F62" s="162">
        <v>10500</v>
      </c>
      <c r="G62" s="162">
        <v>10500</v>
      </c>
      <c r="H62" s="162"/>
      <c r="I62" s="165"/>
      <c r="J62" s="159"/>
      <c r="K62" s="159"/>
    </row>
    <row r="63" spans="1:11" ht="36.75" customHeight="1">
      <c r="A63" s="181" t="s">
        <v>169</v>
      </c>
      <c r="B63" s="181"/>
      <c r="C63" s="181"/>
      <c r="D63" s="182"/>
      <c r="E63" s="168">
        <f>E53+E54+E55+E56+E58+E59+E61+E62</f>
        <v>1071567</v>
      </c>
      <c r="F63" s="168">
        <f>F53+F54+F55+F56+F58+F59+F61+F62</f>
        <v>1071567</v>
      </c>
      <c r="G63" s="168">
        <v>385825.54</v>
      </c>
      <c r="H63" s="168">
        <f>SUM(H60)</f>
        <v>86574.46</v>
      </c>
      <c r="I63" s="183" t="s">
        <v>170</v>
      </c>
      <c r="J63" s="184"/>
      <c r="K63" s="185"/>
    </row>
    <row r="64" spans="1:11" ht="37.5" customHeight="1">
      <c r="A64" s="161">
        <v>35</v>
      </c>
      <c r="B64" s="161">
        <v>900</v>
      </c>
      <c r="C64" s="161">
        <v>90015</v>
      </c>
      <c r="D64" s="152" t="s">
        <v>171</v>
      </c>
      <c r="E64" s="162">
        <v>200000</v>
      </c>
      <c r="F64" s="162">
        <v>200000</v>
      </c>
      <c r="G64" s="162">
        <v>200000</v>
      </c>
      <c r="H64" s="162"/>
      <c r="I64" s="165"/>
      <c r="J64" s="159"/>
      <c r="K64" s="159"/>
    </row>
    <row r="65" spans="1:11" ht="33" customHeight="1">
      <c r="A65" s="161"/>
      <c r="B65" s="161"/>
      <c r="C65" s="144" t="s">
        <v>113</v>
      </c>
      <c r="D65" s="152"/>
      <c r="E65" s="162">
        <v>150000</v>
      </c>
      <c r="F65" s="162">
        <v>150000</v>
      </c>
      <c r="G65" s="162">
        <v>150000</v>
      </c>
      <c r="H65" s="162"/>
      <c r="I65" s="165"/>
      <c r="J65" s="159"/>
      <c r="K65" s="159"/>
    </row>
    <row r="66" spans="1:11" ht="35.25" customHeight="1">
      <c r="A66" s="181" t="s">
        <v>172</v>
      </c>
      <c r="B66" s="181"/>
      <c r="C66" s="181"/>
      <c r="D66" s="186"/>
      <c r="E66" s="168">
        <f>SUM(E65)</f>
        <v>150000</v>
      </c>
      <c r="F66" s="168">
        <f>SUM(F65)</f>
        <v>150000</v>
      </c>
      <c r="G66" s="168">
        <f>SUM(G65)</f>
        <v>150000</v>
      </c>
      <c r="H66" s="168"/>
      <c r="I66" s="169" t="s">
        <v>173</v>
      </c>
      <c r="J66" s="187"/>
      <c r="K66" s="187"/>
    </row>
    <row r="67" spans="1:11" ht="39" customHeight="1">
      <c r="A67" s="188" t="s">
        <v>4</v>
      </c>
      <c r="B67" s="188"/>
      <c r="C67" s="188"/>
      <c r="D67" s="189"/>
      <c r="E67" s="190">
        <f>E20+E27+E39+E46+E50+E52+E63+E66</f>
        <v>14020613.56</v>
      </c>
      <c r="F67" s="190">
        <f>F20+F27+F39+F46+F50+F52+F63+F66</f>
        <v>12970613.56</v>
      </c>
      <c r="G67" s="190">
        <f>G20+G27+G39+G46+G50+G52+G63+G66</f>
        <v>1752103.06</v>
      </c>
      <c r="H67" s="191">
        <f>H20+H27+H39+H63</f>
        <v>5850000</v>
      </c>
      <c r="I67" s="192" t="s">
        <v>174</v>
      </c>
      <c r="J67" s="191">
        <f>J20+J63</f>
        <v>2190910.5</v>
      </c>
      <c r="K67" s="193" t="s">
        <v>175</v>
      </c>
    </row>
    <row r="68" spans="1:11" ht="12.7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1:12" ht="12.75">
      <c r="A69" s="133" t="s">
        <v>176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94"/>
    </row>
    <row r="70" spans="1:12" ht="12.75">
      <c r="A70" s="133" t="s">
        <v>177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94"/>
    </row>
    <row r="71" spans="1:12" ht="12.75">
      <c r="A71" s="195" t="s">
        <v>178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94"/>
    </row>
    <row r="72" spans="1:12" ht="12.75">
      <c r="A72" s="133" t="s">
        <v>179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94"/>
    </row>
    <row r="73" spans="1:12" ht="12.75">
      <c r="A73" s="133" t="s">
        <v>180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94"/>
    </row>
    <row r="74" spans="1:11" ht="12.75">
      <c r="A74" s="133"/>
      <c r="C74" s="133"/>
      <c r="D74" s="133"/>
      <c r="E74" s="133"/>
      <c r="F74" s="133"/>
      <c r="G74" s="133"/>
      <c r="H74" s="133"/>
      <c r="I74" s="133"/>
      <c r="J74" s="133"/>
      <c r="K74" s="133"/>
    </row>
    <row r="75" spans="1:11" ht="12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</row>
  </sheetData>
  <mergeCells count="23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0:C20"/>
    <mergeCell ref="A27:C27"/>
    <mergeCell ref="A39:C39"/>
    <mergeCell ref="A46:C46"/>
    <mergeCell ref="A50:C50"/>
    <mergeCell ref="A52:C52"/>
    <mergeCell ref="A63:C63"/>
    <mergeCell ref="A66:C66"/>
    <mergeCell ref="A67:C6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2011-05-19T08:18:08Z</cp:lastPrinted>
  <dcterms:created xsi:type="dcterms:W3CDTF">2011-03-30T12:39:15Z</dcterms:created>
  <dcterms:modified xsi:type="dcterms:W3CDTF">2011-05-30T11:09:08Z</dcterms:modified>
  <cp:category/>
  <cp:version/>
  <cp:contentType/>
  <cp:contentStatus/>
  <cp:revision>89</cp:revision>
</cp:coreProperties>
</file>