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Arkusz5" sheetId="1" r:id="rId1"/>
    <sheet name="wydatki" sheetId="2" r:id="rId2"/>
    <sheet name="wydatki bieżące" sheetId="3" r:id="rId3"/>
    <sheet name="Arkusz6" sheetId="4" r:id="rId4"/>
    <sheet name="Arkusz9" sheetId="5" r:id="rId5"/>
    <sheet name="Arkusz7" sheetId="6" r:id="rId6"/>
    <sheet name="Arkusz8" sheetId="7" r:id="rId7"/>
  </sheets>
  <definedNames>
    <definedName name="Excel_BuiltIn_Print_Area_2">"#REF!"</definedName>
    <definedName name="Excel_BuiltIn_Print_Area_2_1">"#REF!"</definedName>
    <definedName name="Excel_BuiltIn_Print_Area_2_2">"#REF!"</definedName>
    <definedName name="Excel_BuiltIn_Print_Area_2_3">"#REF!"</definedName>
    <definedName name="Excel_BuiltIn_Print_Area_2_5">"#REF!"</definedName>
    <definedName name="Excel_BuiltIn_Print_Area_2_5_1">"#REF!"</definedName>
  </definedNames>
  <calcPr fullCalcOnLoad="1"/>
</workbook>
</file>

<file path=xl/sharedStrings.xml><?xml version="1.0" encoding="utf-8"?>
<sst xmlns="http://schemas.openxmlformats.org/spreadsheetml/2006/main" count="378" uniqueCount="265">
  <si>
    <t>Załącznik Nr 1 do Uchwały Rady Gminy Gostynin                                             Nr 70/IX/2011 z dnia 28 czerwca 2011r.</t>
  </si>
  <si>
    <t>DOCHODY</t>
  </si>
  <si>
    <t>Dział</t>
  </si>
  <si>
    <t>Źródło dochodów</t>
  </si>
  <si>
    <t>Ogółem</t>
  </si>
  <si>
    <t>z tego :</t>
  </si>
  <si>
    <t>bieżące</t>
  </si>
  <si>
    <t>w tym:</t>
  </si>
  <si>
    <t>majątkowe</t>
  </si>
  <si>
    <t>dotacje</t>
  </si>
  <si>
    <t>środki europejskie i inne środki pochodzące ze źródeł zagranicznych, niepodlegające zwrotowi</t>
  </si>
  <si>
    <t>Przed zmianą</t>
  </si>
  <si>
    <t>Zmiana</t>
  </si>
  <si>
    <t>Po zmianie</t>
  </si>
  <si>
    <t>O10</t>
  </si>
  <si>
    <t>Rolnictwo i łowiectwo</t>
  </si>
  <si>
    <t>Wpłaty z tytułu odpłatnego nabycia prawa własności oraz prawa użytkowania wieczystego nieruchomości</t>
  </si>
  <si>
    <t>Środki na dofinansowanie własnych inwestycji gmin (związków gmin), powiatów (związków powiatów), samorządów województw, pozyskane z innych źródeł</t>
  </si>
  <si>
    <t>Gospodarka mieszkaniowa</t>
  </si>
  <si>
    <t>Pozostałe odsetki</t>
  </si>
  <si>
    <t>Administracja publiczna</t>
  </si>
  <si>
    <t>Grzywny i inne kary pieniężne od osób prawnych i innych jednostek organizacyjnych</t>
  </si>
  <si>
    <t>Wpływy z usług</t>
  </si>
  <si>
    <t>Otrzymane spadki, zapisy i darowizny w postaci pieniężnej</t>
  </si>
  <si>
    <t>Wpływy z różnych dochodów</t>
  </si>
  <si>
    <t>Dochody od osób prawnych, od osób fizycznych i od innych jednostek nieposiadających osobowości prawnej oraz wydatki związane z ich poborem</t>
  </si>
  <si>
    <t>Podatek od działalności gospodarczej osób fizycznych, opłacany w formie karty podatkowej</t>
  </si>
  <si>
    <t>Odsetki od nieterminowych wpłat z tytułu podatków i opłat</t>
  </si>
  <si>
    <t>Podatek od nieruchomości</t>
  </si>
  <si>
    <t>Podatek rolny</t>
  </si>
  <si>
    <t>Podatek od środków transportowych</t>
  </si>
  <si>
    <t>Podatek od czynności cywilnoprawnych</t>
  </si>
  <si>
    <t>Podatek leśny</t>
  </si>
  <si>
    <t>Wpływy z innych lokalnych opłat pobieranych przez jednostki samorządu terytorialnego na podstawie odrębnych ustaw</t>
  </si>
  <si>
    <t>Oświata i wychowanie</t>
  </si>
  <si>
    <t>Dochody ogółem</t>
  </si>
  <si>
    <t>Załącznik Nr 2  do Uchwały Rady Gminy Gostynina Nr 70/IX/2011</t>
  </si>
  <si>
    <t>z dnia 28 czerwca 2011r.</t>
  </si>
  <si>
    <r>
      <t xml:space="preserve">                                          </t>
    </r>
    <r>
      <rPr>
        <b/>
        <sz val="8"/>
        <rFont val="Times New Roman"/>
        <family val="1"/>
      </rPr>
      <t>WYDATKI</t>
    </r>
  </si>
  <si>
    <t>Planowane wydatki na 2011r.</t>
  </si>
  <si>
    <t>Rozdział</t>
  </si>
  <si>
    <t>Nazwa działu i rozdziału</t>
  </si>
  <si>
    <t xml:space="preserve"> Po zmianie</t>
  </si>
  <si>
    <t>O1041</t>
  </si>
  <si>
    <t>Program rozwoju Obszarów Wiejskich 2007-2013</t>
  </si>
  <si>
    <t>Wytwarzanie i zaopatrywanie w energię elektryczną, gaz i wodę</t>
  </si>
  <si>
    <t>Dostarczanie wody</t>
  </si>
  <si>
    <t>Transport i łączność</t>
  </si>
  <si>
    <t>Drogi publiczne gminne</t>
  </si>
  <si>
    <t>Gospodarka gruntami nieruchomościami</t>
  </si>
  <si>
    <t>Urzędy gmin (miast i miast na prawach powiatu)</t>
  </si>
  <si>
    <t>Promocja jednostek samorządu terytorialnego</t>
  </si>
  <si>
    <t>Szkoły podstawowe</t>
  </si>
  <si>
    <t>Pomoc społeczna</t>
  </si>
  <si>
    <t>Domy pomocy społecznej</t>
  </si>
  <si>
    <t>Świadczenia rodzinne, świadczenia z funduszu alimentacyjnego oraz składki na ubezpieczenia emerytalne i rentowe z ubezpieczenia społecznego</t>
  </si>
  <si>
    <t>Zasiłki i pomoc w naturze oraz składki na ubezpieczenia emerytalne i rentowe</t>
  </si>
  <si>
    <t>Ośrodki pomocy społecznej</t>
  </si>
  <si>
    <t>Pozostała działalność</t>
  </si>
  <si>
    <t>Gospodarka komunalna i ochrona środowiska</t>
  </si>
  <si>
    <t>Oświetlenie ulic, placów i dróg</t>
  </si>
  <si>
    <t>Wydatki ogółem</t>
  </si>
  <si>
    <t>Załącznik Nr 2a  do Uchwały Rady Gminy Gostynin             N r 70/IX/2011  z dnia 28 czerwca 2011r.</t>
  </si>
  <si>
    <t xml:space="preserve"> </t>
  </si>
  <si>
    <t>WYDATKI BIEŻĄCE</t>
  </si>
  <si>
    <t>Nazwa działu i rozdz.</t>
  </si>
  <si>
    <t>Wydatki jednostek budżetowych</t>
  </si>
  <si>
    <t>Dotacje na zadania bieżące</t>
  </si>
  <si>
    <t>Świadczenia na rzecz osób fizycznych</t>
  </si>
  <si>
    <t>Na programy z udziałem środków, o których mowa w art. 5 ust. 1</t>
  </si>
  <si>
    <t>Wypłaty z tytułu poręczeń i gwarancji</t>
  </si>
  <si>
    <t>Obsługa długu</t>
  </si>
  <si>
    <t>na wynagrodzenia i składki od nich naliczane</t>
  </si>
  <si>
    <t>związane z realizacją zadań statutowych</t>
  </si>
  <si>
    <t>Gospodarka gruntami i nieruchomości</t>
  </si>
  <si>
    <t>Ogółem wydatki</t>
  </si>
  <si>
    <t>Załącznik Nr 2b do Uchwały Rady Gminy Gostynin Nr 70/IX/2011</t>
  </si>
  <si>
    <t>WYDATKI MAJĄTKOWE</t>
  </si>
  <si>
    <t>Inwestycje i zakupy inwestycyjne</t>
  </si>
  <si>
    <t>w tym na:</t>
  </si>
  <si>
    <t>Zakup i objęcie akcji i udziałów</t>
  </si>
  <si>
    <t>Wniesienie wkładów do spółek prawa handlowego</t>
  </si>
  <si>
    <t>Dotacje</t>
  </si>
  <si>
    <t xml:space="preserve">programy finansowane z udziałem środków europejskich i innych środków pochodzących ze źródeł zagranicznych niepodlegających zwrotowi </t>
  </si>
  <si>
    <t>Wytwarzanie i zaopatrywanie w energię</t>
  </si>
  <si>
    <t xml:space="preserve">                    Załącznik nr 3  do Uchwały Rady Gminy Gostynin</t>
  </si>
  <si>
    <t xml:space="preserve">                    Nr  70/IX/2011 z dnia 28 czerwca 2011r.</t>
  </si>
  <si>
    <t xml:space="preserve">Wydatki na zadania inwestycyjne na 2011 rok </t>
  </si>
  <si>
    <t>Lp.</t>
  </si>
  <si>
    <t>Rozdz.</t>
  </si>
  <si>
    <t>Nazwa zadania inwestycyjnego (w tym w ramach funduszu sołeckiego)</t>
  </si>
  <si>
    <t>Łączne koszty finansowe</t>
  </si>
  <si>
    <t>Planowane wydatki</t>
  </si>
  <si>
    <t>Jednostka organizacyjna realizująca program lub koordynująca wykonanie programu</t>
  </si>
  <si>
    <t>Rok 2011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</si>
  <si>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</si>
  <si>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</si>
  <si>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</si>
  <si>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</si>
  <si>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</si>
  <si>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Budowa sieci wodociągowej wraz z przyłączami dla wsi Osiny – II etap i Jastrzębia dł. Sieci – 14.765 mb/p.51 szt oraz budowa kanalizacji sanitarnej wraz z przyłączami i pompowniami dla wsi Dąbrówka, Górki Drugie i części wsi Baby Górne dł.  Sieci – 9.184 mb/p.51 szt.</t>
  </si>
  <si>
    <t xml:space="preserve">A.      
B.
C. 127 500,00
</t>
  </si>
  <si>
    <t xml:space="preserve">po zmianie </t>
  </si>
  <si>
    <t>O1010</t>
  </si>
  <si>
    <t>Rozbudowa istniejących sieci wodociągowych i kanalizacyjnych m in  w m. Kazimierzów, Marianów Sierakowski,Gorzewo</t>
  </si>
  <si>
    <t>Projekt przebudowy (modernizacji) oczyszczalni ścieków w Lucieniu</t>
  </si>
  <si>
    <t>Budowa  przydomowych oczyszczalni ścieków na terenie gm. Gostynin – 40szt.</t>
  </si>
  <si>
    <t xml:space="preserve">A.      
B.
C. 150 000,00
</t>
  </si>
  <si>
    <t>Projekt modernizacji oczyszczalni ścieków w Sokołowie.</t>
  </si>
  <si>
    <t>Budowa kanalizacji sanitarnej wraz z przyłączami dla m. Bierzewice – III etap dł. sieci – 2.165 mb 50szt</t>
  </si>
  <si>
    <t xml:space="preserve">A.      
B. 
C. 50 000,00   </t>
  </si>
  <si>
    <t xml:space="preserve">Razem 010 </t>
  </si>
  <si>
    <t>A.      
B. 
C. 327 500,00</t>
  </si>
  <si>
    <t>Projekt zwiększenia wydajności studni w Bielawach ( w razie potrzeby również modernizacja SUW Bielawy).</t>
  </si>
  <si>
    <t>po zmianie</t>
  </si>
  <si>
    <t>Projekt i modernizacja SUW w Sierakowie</t>
  </si>
  <si>
    <t>Projekt SUW w Sierakowie</t>
  </si>
  <si>
    <t>Wyznaczenie i ustanowienie strefy ochronnej pośredniej ujęć Nr 1 i Nr 2 w m. Krzywie</t>
  </si>
  <si>
    <t>Razem 400</t>
  </si>
  <si>
    <t xml:space="preserve">A.      
B. 
C.    </t>
  </si>
  <si>
    <t>Przebudowa drogi gminnej Sendeń/granica gminy-Stefanów</t>
  </si>
  <si>
    <t>Przebudowa drogi gminnej Rumunki – Nagodów.</t>
  </si>
  <si>
    <t>A.  1 000 000,00    
B. 
C.</t>
  </si>
  <si>
    <t>A.     
B. 
C.</t>
  </si>
  <si>
    <t>Przebudowa (modernizacja) drogi gminnej Białe – Antoninów.</t>
  </si>
  <si>
    <t>Budowa chodnika przy drodze gminnej w  Białotarsku na odcinku kościół do wysokości oczyszczalni ścieków (przy współudziale finansowym Starostwa Powiatowego)</t>
  </si>
  <si>
    <t>A.    
B. 250 000,00
C.</t>
  </si>
  <si>
    <t>A.    
B. 
C.</t>
  </si>
  <si>
    <t>Projekt stałej organizacji ruchu na drodze gminnej Gostynin-Stefanów</t>
  </si>
  <si>
    <t>Przebudowa drogi gminnej Polesie-Ratajki (Budy Kozickie)</t>
  </si>
  <si>
    <t>Opracowanie projektów budowlanych dróg gminnych</t>
  </si>
  <si>
    <t>Budowa chodnika z kostki brukowej w pasie drogi gminnej nr ewid. Dz. 199 w Białem – Fundusz Sołecki Białe - Antoninów</t>
  </si>
  <si>
    <t>Razem 600</t>
  </si>
  <si>
    <t xml:space="preserve">A.  
B.  
C.  </t>
  </si>
  <si>
    <t>Budynek mieszkalny – gminny w Osinach – rozbiórka budynku</t>
  </si>
  <si>
    <t>Podział i wykup gruntów pod świetlicę gminną oraz modernizacja świetlicy gminnej- Fundusz Sołecki Zaborów Stary – Stanisławów</t>
  </si>
  <si>
    <t>Dokończenie ogrodzenia terenu gminnego przeznaczonego na boisko w  m. Kozice – Fundusz sołecki Kozice-Polesie</t>
  </si>
  <si>
    <t>Wykonanie ogrodzenia przy  budynku gminnym, w którym mieści się Ośrodek Zdrowia w Lucieniu – Fundusz sołecki Lucień</t>
  </si>
  <si>
    <t>Zmiana sposobu użytkowania budynku po szkole w Skrzanach na lokale mieszkalne-roboty dodatkowe</t>
  </si>
  <si>
    <t>Razem 700</t>
  </si>
  <si>
    <t>A.      
B. 
C.</t>
  </si>
  <si>
    <t>Zakup budynku z  przeznaczeniem na budynek Urzędu Gminy w Gostyninie</t>
  </si>
  <si>
    <t>A.      
B.
C. 1 000 000,00</t>
  </si>
  <si>
    <t>A.      
B.
C. 0,00</t>
  </si>
  <si>
    <t>Zakup samochodu osobowego</t>
  </si>
  <si>
    <t>Razem 750</t>
  </si>
  <si>
    <t>A.      
B.
C.</t>
  </si>
  <si>
    <t>Zakup samochodu strażackiego</t>
  </si>
  <si>
    <t>Razem 754</t>
  </si>
  <si>
    <t>Zespół Szkoły Podstawowej i Gimnazjum w Solcu - ogrodzenie boiska szkolnego i uzupełnienie bieżni , wykonanie placu zabaw</t>
  </si>
  <si>
    <t xml:space="preserve">A.   
B. 277 500,00
C.
</t>
  </si>
  <si>
    <t>Szkoła Podstawowa w Zwoleniu - ocieplenie budynku</t>
  </si>
  <si>
    <t xml:space="preserve">A.    
B. 128 350,00
C.
</t>
  </si>
  <si>
    <t>Szkoła Podstawowa w Zwoleniu boisko szkolne (bieżnia), wykonanie placu zabaw</t>
  </si>
  <si>
    <t xml:space="preserve">A.      
B.  71 250,00
C.
</t>
  </si>
  <si>
    <t xml:space="preserve">A.      
B.  0,00
C.
</t>
  </si>
  <si>
    <t>Opracowanie projektu budowlanego wielobranżowego na budowę sali gimnastycznej (przy szkole w Solcu i Sierakówku)</t>
  </si>
  <si>
    <t>Szkoła Podstawowa w Białotarsku – utworzenie szkolnego placu zabaw</t>
  </si>
  <si>
    <t xml:space="preserve">A.      
B. 62 067,00
C.
</t>
  </si>
  <si>
    <t>Zespół Szkoły Podstawowej i Gimnazjum w  Lucieniu -  utworzenie szkolnego placu zabaw</t>
  </si>
  <si>
    <t xml:space="preserve">A.      
B. 60 000,00
C.
</t>
  </si>
  <si>
    <t>Zespół Szkoły Podstawowej  i Gimnazjum w Emilianowie -  remont szkoły, zagospodarowanie terenu.</t>
  </si>
  <si>
    <t>Zakup nagrzewnicy wodnej do sali gimnastycznej w Zespole Szkoły Podstawowej i Gimnazjum w Lucieniu</t>
  </si>
  <si>
    <t>Razem 801</t>
  </si>
  <si>
    <t>A.                               B.  527 917,00
C.</t>
  </si>
  <si>
    <t>Budowa i rozbudowa oświetlenia drogowego.</t>
  </si>
  <si>
    <t xml:space="preserve">Razem 900 </t>
  </si>
  <si>
    <t>A.                0,00
B.     527 917,00 
C.     327 500,00</t>
  </si>
  <si>
    <t>x</t>
  </si>
  <si>
    <t xml:space="preserve">Przed zmianą : </t>
  </si>
  <si>
    <t xml:space="preserve">~ Wprowadzono do budżetu poz. 1 kol. 10 kwotę 2 190 910,50zł oraz  w kol. 9 kwotę 127 500,00zł , poz. 6 kol. 9 kwotę 50 000,00 zł.  pozostałe środki z kol. 9 będą wprowadzane </t>
  </si>
  <si>
    <t>sukcesywnie po podpisaniu umów.</t>
  </si>
  <si>
    <t xml:space="preserve">~Wprowadzono do budżetu poz. 31 kol. 9 poz. B kwotę: 62 067,00zł i poz. 32 kol. 9 poz. B kwotę: 60 000,00zł w związku z decyzją Mazowieckiego Urzędu Wojewódzkiego </t>
  </si>
  <si>
    <t>z dnia 12.04.2011r. o przyznaniu dotacji z budżetu państwa na realizację inwestycji i zakupów inwestycyjnych – pokrycie kosztów utworzenia lub modernizacji szkolnych</t>
  </si>
  <si>
    <t>placów zabaw.</t>
  </si>
  <si>
    <t xml:space="preserve">Po zmianie : </t>
  </si>
  <si>
    <t xml:space="preserve">~ Wprowadzono do budżetu poz. 1 w kol. 9 kwotę 127 500,00zł , poz. 6 kol. 9 kwotę 50 000,00 zł.  pozostałe środki z kol. 9 będą wprowadzane </t>
  </si>
  <si>
    <t>- Kwotę : 2.190.910,50zł. z poz.1 kol. 10  pomniejszono o kwotę : 484.118,64zł. tj. do kwoty : 1.706.791,66zł. -Wartość ta stanowi kwotę pożyczki na finansowanie zadań realizowanych z udziałem środków pochodzących z budżetu UE w 2011r. Kwota mylnie wprowadzona do Uchwały budżetowej na 2011r.</t>
  </si>
  <si>
    <t>z dnia 12.04.2011r. o przyznaniu dotacji z budżetu państwa na realizację inwestycji i zakupów inwestycyjnych – pokrycie kosztów utworzenia lub modernizacji szkolnych placów zabaw-bez zmian</t>
  </si>
  <si>
    <t xml:space="preserve">                    Załącznik nr 4 do Uchwały Rady Gminy Gostynin</t>
  </si>
  <si>
    <t xml:space="preserve">     Nr 70/IX/2011 z dnia 28 czerwca 2011r.</t>
  </si>
  <si>
    <t>Dochody i wydatki związane z realizacją zadań z zakresu administracji rządowej i innych zleconych odrębnymi ustawami</t>
  </si>
  <si>
    <t>Nazwa zadania</t>
  </si>
  <si>
    <t xml:space="preserve">Wydatki
</t>
  </si>
  <si>
    <t>z tego:</t>
  </si>
  <si>
    <t xml:space="preserve">Zmiana </t>
  </si>
  <si>
    <t>wydatki bieżące</t>
  </si>
  <si>
    <t>wydatki majątkowe</t>
  </si>
  <si>
    <t>O1095</t>
  </si>
  <si>
    <t>RAZEM O10</t>
  </si>
  <si>
    <t>Obsługa wydania dowodów osobistych</t>
  </si>
  <si>
    <t>Spis powszechny i inne</t>
  </si>
  <si>
    <t>Razem 75011</t>
  </si>
  <si>
    <t>RAZEM 750</t>
  </si>
  <si>
    <t>Urzędy naczelnych organów władzy państwowej, kontroli i ochrony prawa</t>
  </si>
  <si>
    <t>Razem 75101</t>
  </si>
  <si>
    <t>RAZEM 751</t>
  </si>
  <si>
    <t>Szkolenia i zakup materiałów w zakresie obrony cywilnej.</t>
  </si>
  <si>
    <t>Razem 75414</t>
  </si>
  <si>
    <t>RAZEM 754</t>
  </si>
  <si>
    <t>Wypłata świadczeń rodzinnych, świadczeń funduszu alimentacyjnego oraz obsługa wypłaty w/w świadczeń</t>
  </si>
  <si>
    <t>Razem 85212</t>
  </si>
  <si>
    <t>Zapłata składek na ubezpieczenia zdrowotne opłacanych za osoby pobierające niektóre świadczenia z pomocy społecznej</t>
  </si>
  <si>
    <t>Razem 85213</t>
  </si>
  <si>
    <t>RAZEM 852</t>
  </si>
  <si>
    <t xml:space="preserve">                                                     Załącznik Nr 5 do Uchwały Rady Gminy                                                   Nr 70/IX/20   z dnia 28 czerwca 2011r.</t>
  </si>
  <si>
    <t>Przychody i rozchody budżetu w 2011 r.</t>
  </si>
  <si>
    <t>Treść</t>
  </si>
  <si>
    <t>Klasyfikacja
§</t>
  </si>
  <si>
    <t>Kwota 2011 r</t>
  </si>
  <si>
    <t>Zmiany</t>
  </si>
  <si>
    <t>1.</t>
  </si>
  <si>
    <t>Dochody</t>
  </si>
  <si>
    <t>2.</t>
  </si>
  <si>
    <t>Wydatki</t>
  </si>
  <si>
    <t>3.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</si>
  <si>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</si>
  <si>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</si>
  <si>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</si>
  <si>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</si>
  <si>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</si>
  <si>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</si>
  <si>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</si>
  <si>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</si>
  <si>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</si>
  <si>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</si>
  <si>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</si>
  <si>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</si>
  <si>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</si>
  <si>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</si>
  <si>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</si>
  <si>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</si>
  <si>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</si>
  <si>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</si>
  <si>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</si>
  <si>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</si>
  <si>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</si>
  <si>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</si>
  <si>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</si>
  <si>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</si>
  <si>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</si>
  <si>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</si>
  <si>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</si>
  <si>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</si>
  <si>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</si>
  <si>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</si>
  <si>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</si>
  <si>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</si>
  <si>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</si>
  <si>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</si>
  <si>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</si>
  <si>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</si>
  <si>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 xml:space="preserve">Powyższe zmiany dotyczą: </t>
  </si>
  <si>
    <t>Zwiększenie dochodów o kwotę : 446.302,27zł. Plan po zmianach 29.746.302,27zł.</t>
  </si>
  <si>
    <t>Zmniejszenie wydatków o kwotę :1.735.815,39zł. Plan po zmianach : 33.714.184,61zł.</t>
  </si>
  <si>
    <t>Plan przychodów :</t>
  </si>
  <si>
    <t>- kwota: 2.863.191,77zł. - zmniejszenie kwoty przychodów z tytułu zaciągnięcia kredytów,</t>
  </si>
  <si>
    <t>- kwota : 465.000,00zł. - zmniejszenie kwoty przychodów z tytułu zaciągnięcia pożyczek,</t>
  </si>
  <si>
    <t xml:space="preserve">- kwota : 484.118,84zł. - zmniejszenie kwoty przychodów z tytułu pożyczki na finansowanie zadań realizowanych               z udziałem środków pochodzących z budżetu UE. Kwota zaciągnięta w 2010r. </t>
  </si>
  <si>
    <t>- kwota: 48.909,27zł - zmniejszenie kwoty wolnych środków błędnie zaplanowanych w Uchwale Budżetowej na 2011r.</t>
  </si>
  <si>
    <t>Kwota: 251.090,73zł. Zgodna  z bilansem z wykonania budżetu za 2010r.</t>
  </si>
  <si>
    <t>Plan rozchodów :</t>
  </si>
  <si>
    <t>- kwota : 53.560,56zł. - zmniejszenie kwoty rozchodów z tytułu błędnie wyliczonej kwoty spłat kredytów w roku 2011,</t>
  </si>
  <si>
    <t>- kwota : 81.250,00zł.- zwiększenie kwoty rozchodów z tytułu błędnie wyliczonej kwoty spłat pożyczek w roku 2011,</t>
  </si>
  <si>
    <t>- kwota : 1.706.791,66zł. - zmniejszenie kwoty rozchodów z tytułu spłat pożyczek otrzymanych na finansowanie zadań realizowanych z udziałem środków pochodzących z budżetu UE.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</si>
</sst>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-* #,##0.00&quot; zł&quot;_-;\-* #,##0.00&quot; zł&quot;_-;_-* \-??&quot; zł&quot;_-;_-@_-"/>
    <numFmt numFmtId="166" formatCode="#,##0.00&quot; zł &quot;;\-#,##0.00&quot; zł &quot;;&quot; -&quot;#&quot; zł &quot;;@\ "/>
    <numFmt numFmtId="167" formatCode="00"/>
    <numFmt numFmtId="168" formatCode="#,##0.00"/>
    <numFmt numFmtId="169" formatCode="#,##0"/>
    <numFmt numFmtId="170" formatCode="D/MM/YYYY"/>
    <numFmt numFmtId="171" formatCode="#,###.00"/>
    <numFmt numFmtId="172" formatCode="0"/>
  </numFmts>
  <fonts count="48">
    <font>
      <sz val="10"/>
      <name val="Arial"/>
      <family val="2"/>
    </font>
    <font>
      <sz val="10"/>
      <name val="Arial CE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7"/>
      <color indexed="8"/>
      <name val="Times New Roman"/>
      <family val="1"/>
    </font>
    <font>
      <b/>
      <u val="single"/>
      <sz val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7"/>
      <color indexed="8"/>
      <name val="Times New Roman"/>
      <family val="1"/>
    </font>
    <font>
      <b/>
      <u val="single"/>
      <sz val="7"/>
      <color indexed="8"/>
      <name val="Times New Roman"/>
      <family val="1"/>
    </font>
    <font>
      <sz val="7"/>
      <name val="Arial"/>
      <family val="2"/>
    </font>
    <font>
      <i/>
      <sz val="7"/>
      <name val="Times New Roman"/>
      <family val="1"/>
    </font>
    <font>
      <b/>
      <u val="single"/>
      <sz val="7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6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u val="single"/>
      <sz val="10.5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u val="single"/>
      <sz val="9"/>
      <name val="Times New Roman"/>
      <family val="1"/>
    </font>
    <font>
      <b/>
      <u val="single"/>
      <sz val="10"/>
      <name val="Times New Roman"/>
      <family val="1"/>
    </font>
    <font>
      <b/>
      <u val="single"/>
      <sz val="9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6"/>
      <name val="Times New Roman"/>
      <family val="1"/>
    </font>
    <font>
      <b/>
      <u val="single"/>
      <sz val="11"/>
      <name val="Times New Roman"/>
      <family val="1"/>
    </font>
    <font>
      <u val="single"/>
      <sz val="10"/>
      <name val="Times New Roman"/>
      <family val="1"/>
    </font>
    <font>
      <sz val="9"/>
      <name val=""/>
      <family val="1"/>
    </font>
    <font>
      <b/>
      <sz val="12"/>
      <name val="Arial CE"/>
      <family val="2"/>
    </font>
    <font>
      <b/>
      <sz val="10"/>
      <name val="Arial CE"/>
      <family val="2"/>
    </font>
    <font>
      <b/>
      <sz val="10"/>
      <color indexed="8"/>
      <name val="Arial"/>
      <family val="2"/>
    </font>
    <font>
      <b/>
      <sz val="6"/>
      <name val="Arial CE"/>
      <family val="2"/>
    </font>
    <font>
      <sz val="6"/>
      <name val="Arial CE"/>
      <family val="2"/>
    </font>
    <font>
      <sz val="9"/>
      <name val="Arial CE"/>
      <family val="2"/>
    </font>
    <font>
      <sz val="5"/>
      <name val="Arial CE"/>
      <family val="2"/>
    </font>
    <font>
      <b/>
      <sz val="9"/>
      <name val="Arial CE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3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5" fontId="1" fillId="0" borderId="0">
      <alignment/>
      <protection/>
    </xf>
    <xf numFmtId="166" fontId="1" fillId="0" borderId="0">
      <alignment/>
      <protection/>
    </xf>
    <xf numFmtId="167" fontId="0" fillId="0" borderId="0">
      <alignment/>
      <protection/>
    </xf>
  </cellStyleXfs>
  <cellXfs count="274">
    <xf numFmtId="164" fontId="0" fillId="0" borderId="0" xfId="0" applyAlignment="1">
      <alignment/>
    </xf>
    <xf numFmtId="164" fontId="2" fillId="0" borderId="0" xfId="23" applyFont="1">
      <alignment/>
      <protection/>
    </xf>
    <xf numFmtId="164" fontId="3" fillId="0" borderId="0" xfId="23" applyFont="1" applyAlignment="1">
      <alignment horizontal="center"/>
      <protection/>
    </xf>
    <xf numFmtId="164" fontId="2" fillId="0" borderId="0" xfId="25" applyFont="1">
      <alignment/>
      <protection/>
    </xf>
    <xf numFmtId="164" fontId="2" fillId="0" borderId="0" xfId="25" applyFont="1" applyBorder="1" applyAlignment="1">
      <alignment wrapText="1"/>
      <protection/>
    </xf>
    <xf numFmtId="164" fontId="3" fillId="0" borderId="0" xfId="23" applyFont="1" applyBorder="1">
      <alignment/>
      <protection/>
    </xf>
    <xf numFmtId="164" fontId="4" fillId="2" borderId="1" xfId="23" applyFont="1" applyFill="1" applyBorder="1" applyAlignment="1">
      <alignment horizontal="center" vertical="center"/>
      <protection/>
    </xf>
    <xf numFmtId="164" fontId="5" fillId="2" borderId="1" xfId="23" applyFont="1" applyFill="1" applyBorder="1" applyAlignment="1">
      <alignment horizontal="center" vertical="center"/>
      <protection/>
    </xf>
    <xf numFmtId="164" fontId="5" fillId="2" borderId="1" xfId="23" applyFont="1" applyFill="1" applyBorder="1" applyAlignment="1">
      <alignment horizontal="center" vertical="center" wrapText="1"/>
      <protection/>
    </xf>
    <xf numFmtId="164" fontId="4" fillId="2" borderId="1" xfId="23" applyFont="1" applyFill="1" applyBorder="1" applyAlignment="1">
      <alignment horizontal="center" vertical="center" wrapText="1"/>
      <protection/>
    </xf>
    <xf numFmtId="164" fontId="5" fillId="0" borderId="1" xfId="23" applyFont="1" applyBorder="1" applyAlignment="1">
      <alignment horizontal="center" vertical="center"/>
      <protection/>
    </xf>
    <xf numFmtId="164" fontId="2" fillId="0" borderId="0" xfId="23" applyFont="1" applyAlignment="1">
      <alignment horizontal="center" vertical="center"/>
      <protection/>
    </xf>
    <xf numFmtId="164" fontId="4" fillId="3" borderId="1" xfId="23" applyFont="1" applyFill="1" applyBorder="1" applyAlignment="1">
      <alignment horizontal="center" vertical="center"/>
      <protection/>
    </xf>
    <xf numFmtId="164" fontId="4" fillId="3" borderId="1" xfId="23" applyFont="1" applyFill="1" applyBorder="1" applyAlignment="1">
      <alignment horizontal="left" vertical="center" wrapText="1"/>
      <protection/>
    </xf>
    <xf numFmtId="168" fontId="4" fillId="3" borderId="1" xfId="23" applyNumberFormat="1" applyFont="1" applyFill="1" applyBorder="1" applyAlignment="1">
      <alignment horizontal="right" vertical="center"/>
      <protection/>
    </xf>
    <xf numFmtId="164" fontId="5" fillId="0" borderId="1" xfId="23" applyFont="1" applyBorder="1" applyAlignment="1">
      <alignment horizontal="left" vertical="center" wrapText="1"/>
      <protection/>
    </xf>
    <xf numFmtId="168" fontId="5" fillId="0" borderId="1" xfId="23" applyNumberFormat="1" applyFont="1" applyBorder="1" applyAlignment="1">
      <alignment horizontal="right" vertical="center"/>
      <protection/>
    </xf>
    <xf numFmtId="164" fontId="4" fillId="4" borderId="1" xfId="23" applyFont="1" applyFill="1" applyBorder="1" applyAlignment="1">
      <alignment horizontal="center" vertical="center"/>
      <protection/>
    </xf>
    <xf numFmtId="164" fontId="4" fillId="4" borderId="1" xfId="23" applyFont="1" applyFill="1" applyBorder="1" applyAlignment="1">
      <alignment horizontal="left" vertical="center" wrapText="1"/>
      <protection/>
    </xf>
    <xf numFmtId="168" fontId="4" fillId="4" borderId="1" xfId="23" applyNumberFormat="1" applyFont="1" applyFill="1" applyBorder="1" applyAlignment="1">
      <alignment horizontal="right" vertical="center"/>
      <protection/>
    </xf>
    <xf numFmtId="164" fontId="4" fillId="5" borderId="1" xfId="23" applyFont="1" applyFill="1" applyBorder="1" applyAlignment="1">
      <alignment horizontal="center" vertical="center"/>
      <protection/>
    </xf>
    <xf numFmtId="164" fontId="5" fillId="5" borderId="1" xfId="23" applyFont="1" applyFill="1" applyBorder="1" applyAlignment="1">
      <alignment horizontal="left" vertical="center" wrapText="1"/>
      <protection/>
    </xf>
    <xf numFmtId="168" fontId="5" fillId="5" borderId="1" xfId="23" applyNumberFormat="1" applyFont="1" applyFill="1" applyBorder="1" applyAlignment="1">
      <alignment horizontal="right" vertical="center"/>
      <protection/>
    </xf>
    <xf numFmtId="168" fontId="4" fillId="0" borderId="1" xfId="23" applyNumberFormat="1" applyFont="1" applyFill="1" applyBorder="1" applyAlignment="1">
      <alignment horizontal="right" vertical="center"/>
      <protection/>
    </xf>
    <xf numFmtId="164" fontId="4" fillId="6" borderId="1" xfId="23" applyFont="1" applyFill="1" applyBorder="1" applyAlignment="1">
      <alignment horizontal="right" vertical="center"/>
      <protection/>
    </xf>
    <xf numFmtId="168" fontId="4" fillId="6" borderId="1" xfId="23" applyNumberFormat="1" applyFont="1" applyFill="1" applyBorder="1" applyAlignment="1">
      <alignment horizontal="right" vertical="center"/>
      <protection/>
    </xf>
    <xf numFmtId="168" fontId="6" fillId="6" borderId="1" xfId="23" applyNumberFormat="1" applyFont="1" applyFill="1" applyBorder="1" applyAlignment="1">
      <alignment horizontal="right" vertical="center"/>
      <protection/>
    </xf>
    <xf numFmtId="168" fontId="2" fillId="0" borderId="0" xfId="23" applyNumberFormat="1" applyFont="1">
      <alignment/>
      <protection/>
    </xf>
    <xf numFmtId="164" fontId="7" fillId="0" borderId="0" xfId="23" applyFont="1">
      <alignment/>
      <protection/>
    </xf>
    <xf numFmtId="164" fontId="3" fillId="0" borderId="0" xfId="23" applyFont="1">
      <alignment/>
      <protection/>
    </xf>
    <xf numFmtId="164" fontId="2" fillId="0" borderId="0" xfId="23" applyFont="1" applyBorder="1" applyAlignment="1">
      <alignment vertical="center" wrapText="1"/>
      <protection/>
    </xf>
    <xf numFmtId="164" fontId="2" fillId="0" borderId="0" xfId="23" applyFont="1" applyAlignment="1">
      <alignment vertical="center"/>
      <protection/>
    </xf>
    <xf numFmtId="164" fontId="2" fillId="0" borderId="0" xfId="25" applyFont="1" applyFill="1" applyAlignment="1">
      <alignment horizontal="right"/>
      <protection/>
    </xf>
    <xf numFmtId="164" fontId="3" fillId="2" borderId="1" xfId="23" applyFont="1" applyFill="1" applyBorder="1" applyAlignment="1">
      <alignment horizontal="center" vertical="center"/>
      <protection/>
    </xf>
    <xf numFmtId="164" fontId="3" fillId="2" borderId="1" xfId="23" applyFont="1" applyFill="1" applyBorder="1" applyAlignment="1">
      <alignment horizontal="center" vertical="center" wrapText="1"/>
      <protection/>
    </xf>
    <xf numFmtId="164" fontId="2" fillId="0" borderId="1" xfId="23" applyFont="1" applyBorder="1" applyAlignment="1">
      <alignment horizontal="center" vertical="center"/>
      <protection/>
    </xf>
    <xf numFmtId="164" fontId="3" fillId="6" borderId="1" xfId="23" applyFont="1" applyFill="1" applyBorder="1" applyAlignment="1">
      <alignment horizontal="center" vertical="center"/>
      <protection/>
    </xf>
    <xf numFmtId="168" fontId="3" fillId="6" borderId="1" xfId="23" applyNumberFormat="1" applyFont="1" applyFill="1" applyBorder="1" applyAlignment="1">
      <alignment horizontal="right" vertical="center"/>
      <protection/>
    </xf>
    <xf numFmtId="168" fontId="2" fillId="0" borderId="1" xfId="23" applyNumberFormat="1" applyFont="1" applyBorder="1" applyAlignment="1">
      <alignment horizontal="right" vertical="center"/>
      <protection/>
    </xf>
    <xf numFmtId="164" fontId="3" fillId="4" borderId="1" xfId="23" applyFont="1" applyFill="1" applyBorder="1" applyAlignment="1">
      <alignment horizontal="center" vertical="center"/>
      <protection/>
    </xf>
    <xf numFmtId="168" fontId="3" fillId="4" borderId="1" xfId="23" applyNumberFormat="1" applyFont="1" applyFill="1" applyBorder="1" applyAlignment="1">
      <alignment horizontal="right" vertical="center"/>
      <protection/>
    </xf>
    <xf numFmtId="164" fontId="3" fillId="5" borderId="1" xfId="23" applyFont="1" applyFill="1" applyBorder="1" applyAlignment="1">
      <alignment horizontal="center" vertical="center"/>
      <protection/>
    </xf>
    <xf numFmtId="164" fontId="2" fillId="5" borderId="1" xfId="23" applyFont="1" applyFill="1" applyBorder="1" applyAlignment="1">
      <alignment horizontal="center" vertical="center"/>
      <protection/>
    </xf>
    <xf numFmtId="168" fontId="2" fillId="5" borderId="1" xfId="23" applyNumberFormat="1" applyFont="1" applyFill="1" applyBorder="1" applyAlignment="1">
      <alignment horizontal="right" vertical="center"/>
      <protection/>
    </xf>
    <xf numFmtId="164" fontId="8" fillId="4" borderId="1" xfId="23" applyFont="1" applyFill="1" applyBorder="1" applyAlignment="1">
      <alignment horizontal="center" vertical="center"/>
      <protection/>
    </xf>
    <xf numFmtId="168" fontId="8" fillId="4" borderId="1" xfId="23" applyNumberFormat="1" applyFont="1" applyFill="1" applyBorder="1" applyAlignment="1">
      <alignment horizontal="right" vertical="center"/>
      <protection/>
    </xf>
    <xf numFmtId="164" fontId="9" fillId="4" borderId="1" xfId="23" applyFont="1" applyFill="1" applyBorder="1" applyAlignment="1">
      <alignment horizontal="center" vertical="center"/>
      <protection/>
    </xf>
    <xf numFmtId="164" fontId="10" fillId="0" borderId="1" xfId="23" applyFont="1" applyBorder="1" applyAlignment="1">
      <alignment horizontal="center" vertical="top"/>
      <protection/>
    </xf>
    <xf numFmtId="168" fontId="10" fillId="0" borderId="1" xfId="23" applyNumberFormat="1" applyFont="1" applyBorder="1" applyAlignment="1">
      <alignment horizontal="right" vertical="top"/>
      <protection/>
    </xf>
    <xf numFmtId="164" fontId="10" fillId="0" borderId="1" xfId="23" applyFont="1" applyBorder="1" applyAlignment="1">
      <alignment horizontal="center" vertical="center"/>
      <protection/>
    </xf>
    <xf numFmtId="168" fontId="10" fillId="0" borderId="1" xfId="23" applyNumberFormat="1" applyFont="1" applyBorder="1" applyAlignment="1">
      <alignment horizontal="right" vertical="center"/>
      <protection/>
    </xf>
    <xf numFmtId="168" fontId="8" fillId="4" borderId="2" xfId="23" applyNumberFormat="1" applyFont="1" applyFill="1" applyBorder="1" applyAlignment="1">
      <alignment horizontal="right" vertical="center"/>
      <protection/>
    </xf>
    <xf numFmtId="168" fontId="10" fillId="0" borderId="2" xfId="23" applyNumberFormat="1" applyFont="1" applyBorder="1" applyAlignment="1">
      <alignment horizontal="right" vertical="center"/>
      <protection/>
    </xf>
    <xf numFmtId="164" fontId="10" fillId="0" borderId="1" xfId="23" applyFont="1" applyBorder="1" applyAlignment="1">
      <alignment horizontal="center" vertical="center" wrapText="1"/>
      <protection/>
    </xf>
    <xf numFmtId="164" fontId="8" fillId="4" borderId="1" xfId="25" applyFont="1" applyFill="1" applyBorder="1" applyAlignment="1">
      <alignment horizontal="center" vertical="center"/>
      <protection/>
    </xf>
    <xf numFmtId="168" fontId="8" fillId="4" borderId="1" xfId="25" applyNumberFormat="1" applyFont="1" applyFill="1" applyBorder="1" applyAlignment="1">
      <alignment horizontal="right" vertical="center"/>
      <protection/>
    </xf>
    <xf numFmtId="164" fontId="2" fillId="0" borderId="0" xfId="25" applyFont="1" applyBorder="1" applyAlignment="1">
      <alignment vertical="center"/>
      <protection/>
    </xf>
    <xf numFmtId="164" fontId="3" fillId="0" borderId="0" xfId="25" applyFont="1" applyAlignment="1">
      <alignment vertical="center"/>
      <protection/>
    </xf>
    <xf numFmtId="169" fontId="2" fillId="0" borderId="0" xfId="25" applyNumberFormat="1" applyFont="1" applyFill="1" applyBorder="1" applyAlignment="1">
      <alignment vertical="center"/>
      <protection/>
    </xf>
    <xf numFmtId="169" fontId="2" fillId="0" borderId="0" xfId="25" applyNumberFormat="1" applyFont="1">
      <alignment/>
      <protection/>
    </xf>
    <xf numFmtId="170" fontId="2" fillId="0" borderId="0" xfId="23" applyNumberFormat="1" applyFont="1" applyAlignment="1">
      <alignment horizontal="left"/>
      <protection/>
    </xf>
    <xf numFmtId="164" fontId="5" fillId="0" borderId="0" xfId="22" applyFont="1" applyAlignment="1">
      <alignment vertical="center"/>
      <protection/>
    </xf>
    <xf numFmtId="164" fontId="5" fillId="0" borderId="0" xfId="22" applyFont="1">
      <alignment/>
      <protection/>
    </xf>
    <xf numFmtId="164" fontId="4" fillId="0" borderId="0" xfId="22" applyFont="1" applyAlignment="1">
      <alignment vertical="center"/>
      <protection/>
    </xf>
    <xf numFmtId="169" fontId="5" fillId="0" borderId="0" xfId="26" applyNumberFormat="1" applyFont="1" applyBorder="1" applyAlignment="1">
      <alignment vertical="center" wrapText="1"/>
      <protection/>
    </xf>
    <xf numFmtId="164" fontId="5" fillId="0" borderId="0" xfId="26" applyFont="1" applyAlignment="1">
      <alignment vertical="center"/>
      <protection/>
    </xf>
    <xf numFmtId="164" fontId="4" fillId="0" borderId="0" xfId="26" applyFont="1" applyAlignment="1">
      <alignment vertical="center"/>
      <protection/>
    </xf>
    <xf numFmtId="164" fontId="5" fillId="0" borderId="0" xfId="26" applyFont="1">
      <alignment/>
      <protection/>
    </xf>
    <xf numFmtId="164" fontId="5" fillId="0" borderId="0" xfId="26" applyFont="1" applyBorder="1" applyAlignment="1">
      <alignment wrapText="1"/>
      <protection/>
    </xf>
    <xf numFmtId="164" fontId="5" fillId="0" borderId="0" xfId="22" applyFont="1" applyAlignment="1">
      <alignment horizontal="center" vertical="center"/>
      <protection/>
    </xf>
    <xf numFmtId="164" fontId="4" fillId="0" borderId="0" xfId="22" applyFont="1" applyAlignment="1">
      <alignment horizontal="center" vertical="center"/>
      <protection/>
    </xf>
    <xf numFmtId="164" fontId="11" fillId="0" borderId="0" xfId="22" applyFont="1" applyAlignment="1">
      <alignment horizontal="center" vertical="center"/>
      <protection/>
    </xf>
    <xf numFmtId="164" fontId="4" fillId="4" borderId="1" xfId="22" applyFont="1" applyFill="1" applyBorder="1" applyAlignment="1">
      <alignment horizontal="center" vertical="center" wrapText="1"/>
      <protection/>
    </xf>
    <xf numFmtId="164" fontId="4" fillId="2" borderId="1" xfId="22" applyFont="1" applyFill="1" applyBorder="1" applyAlignment="1">
      <alignment horizontal="center" vertical="center" wrapText="1"/>
      <protection/>
    </xf>
    <xf numFmtId="164" fontId="5" fillId="0" borderId="1" xfId="22" applyFont="1" applyBorder="1" applyAlignment="1">
      <alignment horizontal="center" vertical="center" wrapText="1"/>
      <protection/>
    </xf>
    <xf numFmtId="168" fontId="4" fillId="4" borderId="1" xfId="22" applyNumberFormat="1" applyFont="1" applyFill="1" applyBorder="1" applyAlignment="1">
      <alignment horizontal="center" vertical="center" wrapText="1"/>
      <protection/>
    </xf>
    <xf numFmtId="168" fontId="5" fillId="0" borderId="1" xfId="22" applyNumberFormat="1" applyFont="1" applyBorder="1" applyAlignment="1">
      <alignment horizontal="center" vertical="center" wrapText="1"/>
      <protection/>
    </xf>
    <xf numFmtId="164" fontId="6" fillId="4" borderId="1" xfId="22" applyFont="1" applyFill="1" applyBorder="1" applyAlignment="1">
      <alignment horizontal="center" vertical="center" wrapText="1"/>
      <protection/>
    </xf>
    <xf numFmtId="168" fontId="6" fillId="4" borderId="1" xfId="22" applyNumberFormat="1" applyFont="1" applyFill="1" applyBorder="1" applyAlignment="1">
      <alignment horizontal="right" vertical="center" wrapText="1"/>
      <protection/>
    </xf>
    <xf numFmtId="164" fontId="4" fillId="0" borderId="0" xfId="22" applyFont="1">
      <alignment/>
      <protection/>
    </xf>
    <xf numFmtId="164" fontId="12" fillId="5" borderId="1" xfId="22" applyFont="1" applyFill="1" applyBorder="1" applyAlignment="1">
      <alignment horizontal="center" vertical="center" wrapText="1"/>
      <protection/>
    </xf>
    <xf numFmtId="164" fontId="12" fillId="0" borderId="3" xfId="22" applyFont="1" applyBorder="1" applyAlignment="1">
      <alignment horizontal="center" vertical="center" wrapText="1"/>
      <protection/>
    </xf>
    <xf numFmtId="168" fontId="12" fillId="5" borderId="1" xfId="22" applyNumberFormat="1" applyFont="1" applyFill="1" applyBorder="1" applyAlignment="1">
      <alignment horizontal="right" vertical="center" wrapText="1"/>
      <protection/>
    </xf>
    <xf numFmtId="168" fontId="6" fillId="5" borderId="1" xfId="22" applyNumberFormat="1" applyFont="1" applyFill="1" applyBorder="1" applyAlignment="1">
      <alignment horizontal="right" vertical="center" wrapText="1"/>
      <protection/>
    </xf>
    <xf numFmtId="164" fontId="6" fillId="4" borderId="3" xfId="22" applyFont="1" applyFill="1" applyBorder="1" applyAlignment="1">
      <alignment horizontal="center" vertical="center" wrapText="1"/>
      <protection/>
    </xf>
    <xf numFmtId="168" fontId="6" fillId="4" borderId="3" xfId="22" applyNumberFormat="1" applyFont="1" applyFill="1" applyBorder="1" applyAlignment="1">
      <alignment horizontal="right" vertical="center" wrapText="1"/>
      <protection/>
    </xf>
    <xf numFmtId="164" fontId="6" fillId="0" borderId="3" xfId="22" applyFont="1" applyBorder="1" applyAlignment="1">
      <alignment horizontal="center" vertical="center" wrapText="1"/>
      <protection/>
    </xf>
    <xf numFmtId="168" fontId="12" fillId="0" borderId="3" xfId="22" applyNumberFormat="1" applyFont="1" applyBorder="1" applyAlignment="1">
      <alignment horizontal="right" vertical="center" wrapText="1"/>
      <protection/>
    </xf>
    <xf numFmtId="168" fontId="12" fillId="0" borderId="1" xfId="22" applyNumberFormat="1" applyFont="1" applyBorder="1" applyAlignment="1">
      <alignment horizontal="right" vertical="center" wrapText="1"/>
      <protection/>
    </xf>
    <xf numFmtId="164" fontId="10" fillId="0" borderId="3" xfId="23" applyFont="1" applyBorder="1" applyAlignment="1">
      <alignment horizontal="center" vertical="center" wrapText="1"/>
      <protection/>
    </xf>
    <xf numFmtId="164" fontId="6" fillId="0" borderId="1" xfId="22" applyFont="1" applyBorder="1" applyAlignment="1">
      <alignment horizontal="center" vertical="center" wrapText="1"/>
      <protection/>
    </xf>
    <xf numFmtId="164" fontId="12" fillId="0" borderId="1" xfId="22" applyFont="1" applyBorder="1" applyAlignment="1">
      <alignment horizontal="center" vertical="center" wrapText="1"/>
      <protection/>
    </xf>
    <xf numFmtId="164" fontId="6" fillId="0" borderId="3" xfId="22" applyFont="1" applyBorder="1" applyAlignment="1">
      <alignment horizontal="center" vertical="top" wrapText="1"/>
      <protection/>
    </xf>
    <xf numFmtId="164" fontId="12" fillId="0" borderId="3" xfId="22" applyFont="1" applyBorder="1" applyAlignment="1">
      <alignment horizontal="center" vertical="top" wrapText="1"/>
      <protection/>
    </xf>
    <xf numFmtId="168" fontId="12" fillId="0" borderId="3" xfId="22" applyNumberFormat="1" applyFont="1" applyBorder="1" applyAlignment="1">
      <alignment horizontal="right" vertical="top" wrapText="1"/>
      <protection/>
    </xf>
    <xf numFmtId="168" fontId="12" fillId="0" borderId="1" xfId="22" applyNumberFormat="1" applyFont="1" applyBorder="1" applyAlignment="1">
      <alignment horizontal="right" vertical="top" wrapText="1"/>
      <protection/>
    </xf>
    <xf numFmtId="164" fontId="6" fillId="6" borderId="1" xfId="26" applyFont="1" applyFill="1" applyBorder="1" applyAlignment="1">
      <alignment horizontal="center" vertical="center" wrapText="1"/>
      <protection/>
    </xf>
    <xf numFmtId="168" fontId="13" fillId="6" borderId="1" xfId="26" applyNumberFormat="1" applyFont="1" applyFill="1" applyBorder="1" applyAlignment="1">
      <alignment horizontal="right" vertical="center" wrapText="1"/>
      <protection/>
    </xf>
    <xf numFmtId="164" fontId="14" fillId="0" borderId="0" xfId="0" applyFont="1" applyAlignment="1">
      <alignment/>
    </xf>
    <xf numFmtId="164" fontId="15" fillId="0" borderId="0" xfId="22" applyFont="1" applyAlignment="1">
      <alignment vertical="center"/>
      <protection/>
    </xf>
    <xf numFmtId="168" fontId="4" fillId="0" borderId="0" xfId="22" applyNumberFormat="1" applyFont="1">
      <alignment/>
      <protection/>
    </xf>
    <xf numFmtId="164" fontId="5" fillId="0" borderId="0" xfId="25" applyFont="1" applyBorder="1" applyAlignment="1">
      <alignment vertical="center"/>
      <protection/>
    </xf>
    <xf numFmtId="164" fontId="5" fillId="0" borderId="0" xfId="25" applyFont="1" applyAlignment="1">
      <alignment vertical="center"/>
      <protection/>
    </xf>
    <xf numFmtId="168" fontId="16" fillId="0" borderId="0" xfId="26" applyNumberFormat="1" applyFont="1" applyBorder="1" applyAlignment="1">
      <alignment vertical="center" wrapText="1"/>
      <protection/>
    </xf>
    <xf numFmtId="164" fontId="2" fillId="0" borderId="0" xfId="21" applyFont="1" applyAlignment="1">
      <alignment vertical="center"/>
      <protection/>
    </xf>
    <xf numFmtId="164" fontId="2" fillId="0" borderId="0" xfId="21" applyFont="1">
      <alignment/>
      <protection/>
    </xf>
    <xf numFmtId="164" fontId="2" fillId="0" borderId="0" xfId="21" applyFont="1" applyAlignment="1">
      <alignment horizontal="center" vertical="center"/>
      <protection/>
    </xf>
    <xf numFmtId="164" fontId="2" fillId="0" borderId="0" xfId="21" applyFont="1" applyBorder="1" applyAlignment="1">
      <alignment horizontal="right" vertical="center"/>
      <protection/>
    </xf>
    <xf numFmtId="164" fontId="17" fillId="0" borderId="0" xfId="21" applyFont="1" applyAlignment="1">
      <alignment vertical="center"/>
      <protection/>
    </xf>
    <xf numFmtId="164" fontId="3" fillId="0" borderId="0" xfId="21" applyFont="1" applyAlignment="1">
      <alignment vertical="center"/>
      <protection/>
    </xf>
    <xf numFmtId="164" fontId="2" fillId="0" borderId="0" xfId="21" applyFont="1" applyAlignment="1">
      <alignment horizontal="right" vertical="center"/>
      <protection/>
    </xf>
    <xf numFmtId="164" fontId="3" fillId="2" borderId="1" xfId="21" applyFont="1" applyFill="1" applyBorder="1" applyAlignment="1">
      <alignment horizontal="center" vertical="center" wrapText="1"/>
      <protection/>
    </xf>
    <xf numFmtId="164" fontId="3" fillId="2" borderId="3" xfId="21" applyFont="1" applyFill="1" applyBorder="1" applyAlignment="1">
      <alignment horizontal="center" vertical="center" wrapText="1"/>
      <protection/>
    </xf>
    <xf numFmtId="164" fontId="3" fillId="2" borderId="1" xfId="21" applyFont="1" applyFill="1" applyBorder="1" applyAlignment="1">
      <alignment vertical="center" wrapText="1"/>
      <protection/>
    </xf>
    <xf numFmtId="164" fontId="18" fillId="2" borderId="1" xfId="21" applyFont="1" applyFill="1" applyBorder="1" applyAlignment="1">
      <alignment horizontal="center" vertical="center" wrapText="1"/>
      <protection/>
    </xf>
    <xf numFmtId="164" fontId="2" fillId="0" borderId="1" xfId="21" applyFont="1" applyBorder="1" applyAlignment="1">
      <alignment horizontal="center" vertical="center" wrapText="1"/>
      <protection/>
    </xf>
    <xf numFmtId="164" fontId="2" fillId="0" borderId="2" xfId="21" applyFont="1" applyBorder="1" applyAlignment="1">
      <alignment horizontal="center" vertical="center" wrapText="1"/>
      <protection/>
    </xf>
    <xf numFmtId="164" fontId="3" fillId="4" borderId="1" xfId="21" applyFont="1" applyFill="1" applyBorder="1" applyAlignment="1">
      <alignment horizontal="center" vertical="center" wrapText="1"/>
      <protection/>
    </xf>
    <xf numFmtId="168" fontId="3" fillId="4" borderId="2" xfId="21" applyNumberFormat="1" applyFont="1" applyFill="1" applyBorder="1" applyAlignment="1">
      <alignment horizontal="center" vertical="center" wrapText="1"/>
      <protection/>
    </xf>
    <xf numFmtId="168" fontId="3" fillId="4" borderId="1" xfId="21" applyNumberFormat="1" applyFont="1" applyFill="1" applyBorder="1" applyAlignment="1">
      <alignment horizontal="center" vertical="center" wrapText="1"/>
      <protection/>
    </xf>
    <xf numFmtId="168" fontId="2" fillId="0" borderId="2" xfId="21" applyNumberFormat="1" applyFont="1" applyBorder="1" applyAlignment="1">
      <alignment horizontal="center" vertical="center" wrapText="1"/>
      <protection/>
    </xf>
    <xf numFmtId="168" fontId="2" fillId="0" borderId="1" xfId="21" applyNumberFormat="1" applyFont="1" applyBorder="1" applyAlignment="1">
      <alignment horizontal="center" vertical="center" wrapText="1"/>
      <protection/>
    </xf>
    <xf numFmtId="164" fontId="2" fillId="4" borderId="1" xfId="21" applyFont="1" applyFill="1" applyBorder="1" applyAlignment="1">
      <alignment horizontal="center" vertical="center" wrapText="1"/>
      <protection/>
    </xf>
    <xf numFmtId="171" fontId="3" fillId="4" borderId="2" xfId="21" applyNumberFormat="1" applyFont="1" applyFill="1" applyBorder="1" applyAlignment="1">
      <alignment horizontal="center" vertical="center" wrapText="1"/>
      <protection/>
    </xf>
    <xf numFmtId="171" fontId="3" fillId="4" borderId="1" xfId="21" applyNumberFormat="1" applyFont="1" applyFill="1" applyBorder="1" applyAlignment="1">
      <alignment horizontal="center" vertical="center" wrapText="1"/>
      <protection/>
    </xf>
    <xf numFmtId="171" fontId="2" fillId="0" borderId="2" xfId="21" applyNumberFormat="1" applyFont="1" applyBorder="1" applyAlignment="1">
      <alignment horizontal="center" vertical="center" wrapText="1"/>
      <protection/>
    </xf>
    <xf numFmtId="171" fontId="2" fillId="0" borderId="1" xfId="21" applyNumberFormat="1" applyFont="1" applyBorder="1" applyAlignment="1">
      <alignment horizontal="center" vertical="center" wrapText="1"/>
      <protection/>
    </xf>
    <xf numFmtId="168" fontId="2" fillId="5" borderId="1" xfId="23" applyNumberFormat="1" applyFont="1" applyFill="1" applyBorder="1" applyAlignment="1">
      <alignment horizontal="center" vertical="center"/>
      <protection/>
    </xf>
    <xf numFmtId="164" fontId="3" fillId="5" borderId="1" xfId="21" applyFont="1" applyFill="1" applyBorder="1" applyAlignment="1">
      <alignment horizontal="center" vertical="top" wrapText="1"/>
      <protection/>
    </xf>
    <xf numFmtId="164" fontId="2" fillId="5" borderId="1" xfId="21" applyFont="1" applyFill="1" applyBorder="1" applyAlignment="1">
      <alignment horizontal="center" vertical="top" wrapText="1"/>
      <protection/>
    </xf>
    <xf numFmtId="164" fontId="10" fillId="0" borderId="3" xfId="22" applyFont="1" applyBorder="1" applyAlignment="1">
      <alignment horizontal="center" vertical="top" wrapText="1"/>
      <protection/>
    </xf>
    <xf numFmtId="171" fontId="2" fillId="5" borderId="2" xfId="21" applyNumberFormat="1" applyFont="1" applyFill="1" applyBorder="1" applyAlignment="1">
      <alignment horizontal="center" vertical="top" wrapText="1"/>
      <protection/>
    </xf>
    <xf numFmtId="171" fontId="2" fillId="5" borderId="2" xfId="21" applyNumberFormat="1" applyFont="1" applyFill="1" applyBorder="1" applyAlignment="1">
      <alignment horizontal="center" vertical="center" wrapText="1"/>
      <protection/>
    </xf>
    <xf numFmtId="171" fontId="2" fillId="5" borderId="1" xfId="21" applyNumberFormat="1" applyFont="1" applyFill="1" applyBorder="1" applyAlignment="1">
      <alignment horizontal="center" vertical="center" wrapText="1"/>
      <protection/>
    </xf>
    <xf numFmtId="164" fontId="3" fillId="6" borderId="1" xfId="21" applyFont="1" applyFill="1" applyBorder="1" applyAlignment="1">
      <alignment horizontal="center" vertical="center" wrapText="1"/>
      <protection/>
    </xf>
    <xf numFmtId="171" fontId="3" fillId="6" borderId="1" xfId="21" applyNumberFormat="1" applyFont="1" applyFill="1" applyBorder="1" applyAlignment="1">
      <alignment horizontal="center" vertical="center" wrapText="1"/>
      <protection/>
    </xf>
    <xf numFmtId="164" fontId="19" fillId="0" borderId="0" xfId="21" applyFont="1" applyAlignment="1">
      <alignment vertical="center"/>
      <protection/>
    </xf>
    <xf numFmtId="164" fontId="20" fillId="0" borderId="0" xfId="22" applyFont="1">
      <alignment/>
      <protection/>
    </xf>
    <xf numFmtId="164" fontId="20" fillId="0" borderId="0" xfId="22" applyFont="1" applyAlignment="1">
      <alignment vertical="center"/>
      <protection/>
    </xf>
    <xf numFmtId="164" fontId="20" fillId="0" borderId="0" xfId="0" applyFont="1" applyAlignment="1">
      <alignment/>
    </xf>
    <xf numFmtId="164" fontId="21" fillId="0" borderId="0" xfId="22" applyFont="1" applyBorder="1" applyAlignment="1">
      <alignment horizontal="center" vertical="center" wrapText="1"/>
      <protection/>
    </xf>
    <xf numFmtId="164" fontId="21" fillId="0" borderId="0" xfId="22" applyFont="1" applyAlignment="1">
      <alignment horizontal="center" vertical="center" wrapText="1"/>
      <protection/>
    </xf>
    <xf numFmtId="164" fontId="2" fillId="0" borderId="0" xfId="22" applyFont="1" applyAlignment="1">
      <alignment horizontal="right" vertical="center"/>
      <protection/>
    </xf>
    <xf numFmtId="164" fontId="11" fillId="2" borderId="1" xfId="22" applyFont="1" applyFill="1" applyBorder="1" applyAlignment="1">
      <alignment horizontal="center" vertical="center"/>
      <protection/>
    </xf>
    <xf numFmtId="164" fontId="11" fillId="2" borderId="1" xfId="22" applyFont="1" applyFill="1" applyBorder="1" applyAlignment="1">
      <alignment horizontal="center" vertical="center" wrapText="1"/>
      <protection/>
    </xf>
    <xf numFmtId="164" fontId="3" fillId="2" borderId="1" xfId="22" applyFont="1" applyFill="1" applyBorder="1" applyAlignment="1">
      <alignment horizontal="center" vertical="center" wrapText="1"/>
      <protection/>
    </xf>
    <xf numFmtId="164" fontId="18" fillId="2" borderId="1" xfId="22" applyFont="1" applyFill="1" applyBorder="1" applyAlignment="1">
      <alignment horizontal="center" vertical="center" wrapText="1"/>
      <protection/>
    </xf>
    <xf numFmtId="164" fontId="22" fillId="0" borderId="1" xfId="22" applyFont="1" applyBorder="1" applyAlignment="1">
      <alignment horizontal="center" vertical="center"/>
      <protection/>
    </xf>
    <xf numFmtId="164" fontId="23" fillId="0" borderId="1" xfId="22" applyFont="1" applyBorder="1" applyAlignment="1">
      <alignment horizontal="center" vertical="center"/>
      <protection/>
    </xf>
    <xf numFmtId="164" fontId="23" fillId="0" borderId="1" xfId="22" applyFont="1" applyBorder="1" applyAlignment="1">
      <alignment horizontal="left" vertical="center" wrapText="1"/>
      <protection/>
    </xf>
    <xf numFmtId="168" fontId="23" fillId="0" borderId="1" xfId="22" applyNumberFormat="1" applyFont="1" applyBorder="1" applyAlignment="1">
      <alignment horizontal="right" vertical="center"/>
      <protection/>
    </xf>
    <xf numFmtId="168" fontId="23" fillId="0" borderId="1" xfId="22" applyNumberFormat="1" applyFont="1" applyBorder="1" applyAlignment="1">
      <alignment horizontal="center" vertical="center"/>
      <protection/>
    </xf>
    <xf numFmtId="168" fontId="23" fillId="0" borderId="1" xfId="22" applyNumberFormat="1" applyFont="1" applyBorder="1" applyAlignment="1">
      <alignment vertical="center" wrapText="1"/>
      <protection/>
    </xf>
    <xf numFmtId="164" fontId="23" fillId="0" borderId="1" xfId="22" applyFont="1" applyBorder="1" applyAlignment="1">
      <alignment vertical="center" wrapText="1"/>
      <protection/>
    </xf>
    <xf numFmtId="164" fontId="23" fillId="0" borderId="1" xfId="22" applyFont="1" applyBorder="1" applyAlignment="1">
      <alignment vertical="center"/>
      <protection/>
    </xf>
    <xf numFmtId="168" fontId="23" fillId="0" borderId="1" xfId="22" applyNumberFormat="1" applyFont="1" applyBorder="1" applyAlignment="1">
      <alignment vertical="center"/>
      <protection/>
    </xf>
    <xf numFmtId="164" fontId="23" fillId="0" borderId="1" xfId="22" applyFont="1" applyBorder="1" applyAlignment="1">
      <alignment wrapText="1"/>
      <protection/>
    </xf>
    <xf numFmtId="164" fontId="24" fillId="0" borderId="1" xfId="22" applyFont="1" applyBorder="1" applyAlignment="1">
      <alignment vertical="center" wrapText="1"/>
      <protection/>
    </xf>
    <xf numFmtId="164" fontId="25" fillId="5" borderId="1" xfId="22" applyFont="1" applyFill="1" applyBorder="1" applyAlignment="1">
      <alignment horizontal="center" vertical="center"/>
      <protection/>
    </xf>
    <xf numFmtId="164" fontId="24" fillId="5" borderId="1" xfId="22" applyFont="1" applyFill="1" applyBorder="1" applyAlignment="1">
      <alignment vertical="center" wrapText="1"/>
      <protection/>
    </xf>
    <xf numFmtId="171" fontId="11" fillId="5" borderId="1" xfId="22" applyNumberFormat="1" applyFont="1" applyFill="1" applyBorder="1" applyAlignment="1">
      <alignment horizontal="right" vertical="center"/>
      <protection/>
    </xf>
    <xf numFmtId="171" fontId="11" fillId="5" borderId="1" xfId="22" applyNumberFormat="1" applyFont="1" applyFill="1" applyBorder="1" applyAlignment="1">
      <alignment wrapText="1"/>
      <protection/>
    </xf>
    <xf numFmtId="168" fontId="11" fillId="5" borderId="1" xfId="22" applyNumberFormat="1" applyFont="1" applyFill="1" applyBorder="1" applyAlignment="1">
      <alignment vertical="center"/>
      <protection/>
    </xf>
    <xf numFmtId="164" fontId="26" fillId="5" borderId="1" xfId="22" applyFont="1" applyFill="1" applyBorder="1" applyAlignment="1">
      <alignment vertical="center"/>
      <protection/>
    </xf>
    <xf numFmtId="164" fontId="24" fillId="0" borderId="1" xfId="22" applyFont="1" applyBorder="1" applyAlignment="1">
      <alignment vertical="center"/>
      <protection/>
    </xf>
    <xf numFmtId="172" fontId="24" fillId="0" borderId="1" xfId="22" applyNumberFormat="1" applyFont="1" applyBorder="1" applyAlignment="1">
      <alignment horizontal="center" vertical="center"/>
      <protection/>
    </xf>
    <xf numFmtId="164" fontId="24" fillId="0" borderId="1" xfId="22" applyFont="1" applyBorder="1" applyAlignment="1">
      <alignment horizontal="center" vertical="center"/>
      <protection/>
    </xf>
    <xf numFmtId="168" fontId="24" fillId="0" borderId="1" xfId="22" applyNumberFormat="1" applyFont="1" applyBorder="1" applyAlignment="1">
      <alignment horizontal="right" vertical="center"/>
      <protection/>
    </xf>
    <xf numFmtId="164" fontId="24" fillId="0" borderId="1" xfId="22" applyFont="1" applyBorder="1" applyAlignment="1">
      <alignment wrapText="1"/>
      <protection/>
    </xf>
    <xf numFmtId="164" fontId="24" fillId="0" borderId="1" xfId="22" applyFont="1" applyBorder="1" applyAlignment="1">
      <alignment horizontal="center" vertical="center" wrapText="1"/>
      <protection/>
    </xf>
    <xf numFmtId="168" fontId="24" fillId="0" borderId="1" xfId="22" applyNumberFormat="1" applyFont="1" applyBorder="1" applyAlignment="1">
      <alignment vertical="center" wrapText="1"/>
      <protection/>
    </xf>
    <xf numFmtId="172" fontId="25" fillId="5" borderId="1" xfId="22" applyNumberFormat="1" applyFont="1" applyFill="1" applyBorder="1" applyAlignment="1">
      <alignment horizontal="center" vertical="center"/>
      <protection/>
    </xf>
    <xf numFmtId="164" fontId="27" fillId="5" borderId="1" xfId="22" applyFont="1" applyFill="1" applyBorder="1" applyAlignment="1">
      <alignment vertical="center" wrapText="1"/>
      <protection/>
    </xf>
    <xf numFmtId="168" fontId="11" fillId="5" borderId="1" xfId="22" applyNumberFormat="1" applyFont="1" applyFill="1" applyBorder="1" applyAlignment="1">
      <alignment horizontal="right" vertical="center"/>
      <protection/>
    </xf>
    <xf numFmtId="168" fontId="11" fillId="5" borderId="1" xfId="22" applyNumberFormat="1" applyFont="1" applyFill="1" applyBorder="1" applyAlignment="1">
      <alignment vertical="center" wrapText="1"/>
      <protection/>
    </xf>
    <xf numFmtId="164" fontId="23" fillId="0" borderId="1" xfId="22" applyFont="1" applyBorder="1" applyAlignment="1">
      <alignment horizontal="center" vertical="center" wrapText="1"/>
      <protection/>
    </xf>
    <xf numFmtId="164" fontId="27" fillId="5" borderId="1" xfId="22" applyFont="1" applyFill="1" applyBorder="1" applyAlignment="1">
      <alignment vertical="center"/>
      <protection/>
    </xf>
    <xf numFmtId="164" fontId="24" fillId="0" borderId="1" xfId="22" applyFont="1" applyFill="1" applyBorder="1" applyAlignment="1">
      <alignment horizontal="center" vertical="center"/>
      <protection/>
    </xf>
    <xf numFmtId="164" fontId="24" fillId="0" borderId="1" xfId="22" applyFont="1" applyFill="1" applyBorder="1" applyAlignment="1">
      <alignment vertical="center" wrapText="1"/>
      <protection/>
    </xf>
    <xf numFmtId="168" fontId="24" fillId="0" borderId="1" xfId="22" applyNumberFormat="1" applyFont="1" applyFill="1" applyBorder="1" applyAlignment="1">
      <alignment horizontal="right" vertical="center"/>
      <protection/>
    </xf>
    <xf numFmtId="168" fontId="17" fillId="0" borderId="1" xfId="22" applyNumberFormat="1" applyFont="1" applyFill="1" applyBorder="1" applyAlignment="1">
      <alignment horizontal="right" vertical="center"/>
      <protection/>
    </xf>
    <xf numFmtId="168" fontId="24" fillId="0" borderId="1" xfId="22" applyNumberFormat="1" applyFont="1" applyFill="1" applyBorder="1" applyAlignment="1">
      <alignment vertical="center" wrapText="1"/>
      <protection/>
    </xf>
    <xf numFmtId="164" fontId="24" fillId="0" borderId="1" xfId="22" applyFont="1" applyFill="1" applyBorder="1" applyAlignment="1">
      <alignment vertical="center"/>
      <protection/>
    </xf>
    <xf numFmtId="164" fontId="27" fillId="0" borderId="1" xfId="22" applyFont="1" applyFill="1" applyBorder="1" applyAlignment="1">
      <alignment vertical="center"/>
      <protection/>
    </xf>
    <xf numFmtId="164" fontId="27" fillId="5" borderId="1" xfId="22" applyFont="1" applyFill="1" applyBorder="1" applyAlignment="1">
      <alignment horizontal="center" vertical="center"/>
      <protection/>
    </xf>
    <xf numFmtId="168" fontId="20" fillId="5" borderId="1" xfId="22" applyNumberFormat="1" applyFont="1" applyFill="1" applyBorder="1" applyAlignment="1">
      <alignment horizontal="right" vertical="center"/>
      <protection/>
    </xf>
    <xf numFmtId="168" fontId="28" fillId="0" borderId="1" xfId="22" applyNumberFormat="1" applyFont="1" applyBorder="1" applyAlignment="1">
      <alignment vertical="center"/>
      <protection/>
    </xf>
    <xf numFmtId="164" fontId="29" fillId="5" borderId="1" xfId="22" applyFont="1" applyFill="1" applyBorder="1" applyAlignment="1">
      <alignment horizontal="center" vertical="center"/>
      <protection/>
    </xf>
    <xf numFmtId="164" fontId="20" fillId="5" borderId="1" xfId="22" applyFont="1" applyFill="1" applyBorder="1" applyAlignment="1">
      <alignment vertical="center" wrapText="1"/>
      <protection/>
    </xf>
    <xf numFmtId="168" fontId="17" fillId="5" borderId="1" xfId="22" applyNumberFormat="1" applyFont="1" applyFill="1" applyBorder="1" applyAlignment="1">
      <alignment vertical="center" wrapText="1"/>
      <protection/>
    </xf>
    <xf numFmtId="164" fontId="20" fillId="5" borderId="1" xfId="22" applyFont="1" applyFill="1" applyBorder="1" applyAlignment="1">
      <alignment vertical="center"/>
      <protection/>
    </xf>
    <xf numFmtId="164" fontId="11" fillId="5" borderId="1" xfId="22" applyFont="1" applyFill="1" applyBorder="1" applyAlignment="1">
      <alignment vertical="center" wrapText="1"/>
      <protection/>
    </xf>
    <xf numFmtId="164" fontId="11" fillId="5" borderId="1" xfId="22" applyFont="1" applyFill="1" applyBorder="1" applyAlignment="1">
      <alignment vertical="center"/>
      <protection/>
    </xf>
    <xf numFmtId="164" fontId="30" fillId="7" borderId="1" xfId="22" applyFont="1" applyFill="1" applyBorder="1" applyAlignment="1">
      <alignment horizontal="center" vertical="center"/>
      <protection/>
    </xf>
    <xf numFmtId="164" fontId="17" fillId="7" borderId="1" xfId="22" applyFont="1" applyFill="1" applyBorder="1" applyAlignment="1">
      <alignment horizontal="left" vertical="center"/>
      <protection/>
    </xf>
    <xf numFmtId="171" fontId="30" fillId="7" borderId="1" xfId="22" applyNumberFormat="1" applyFont="1" applyFill="1" applyBorder="1" applyAlignment="1">
      <alignment vertical="center"/>
      <protection/>
    </xf>
    <xf numFmtId="168" fontId="30" fillId="7" borderId="1" xfId="22" applyNumberFormat="1" applyFont="1" applyFill="1" applyBorder="1" applyAlignment="1">
      <alignment vertical="center"/>
      <protection/>
    </xf>
    <xf numFmtId="168" fontId="30" fillId="7" borderId="1" xfId="22" applyNumberFormat="1" applyFont="1" applyFill="1" applyBorder="1" applyAlignment="1">
      <alignment vertical="center" wrapText="1"/>
      <protection/>
    </xf>
    <xf numFmtId="168" fontId="17" fillId="7" borderId="1" xfId="22" applyNumberFormat="1" applyFont="1" applyFill="1" applyBorder="1" applyAlignment="1">
      <alignment horizontal="center" vertical="center"/>
      <protection/>
    </xf>
    <xf numFmtId="164" fontId="24" fillId="0" borderId="0" xfId="22" applyFont="1" applyAlignment="1">
      <alignment vertical="center"/>
      <protection/>
    </xf>
    <xf numFmtId="164" fontId="31" fillId="0" borderId="0" xfId="22" applyFont="1">
      <alignment/>
      <protection/>
    </xf>
    <xf numFmtId="164" fontId="24" fillId="0" borderId="0" xfId="22" applyFont="1">
      <alignment/>
      <protection/>
    </xf>
    <xf numFmtId="164" fontId="24" fillId="0" borderId="0" xfId="22" applyFont="1" applyBorder="1" applyAlignment="1">
      <alignment wrapText="1"/>
      <protection/>
    </xf>
    <xf numFmtId="164" fontId="24" fillId="0" borderId="0" xfId="22" applyFont="1" applyAlignment="1">
      <alignment horizontal="right" vertical="center"/>
      <protection/>
    </xf>
    <xf numFmtId="164" fontId="32" fillId="0" borderId="0" xfId="22" applyFont="1" applyBorder="1" applyAlignment="1">
      <alignment horizontal="center" vertical="center" wrapText="1"/>
      <protection/>
    </xf>
    <xf numFmtId="164" fontId="20" fillId="0" borderId="0" xfId="22" applyFont="1" applyAlignment="1">
      <alignment horizontal="center" vertical="center"/>
      <protection/>
    </xf>
    <xf numFmtId="164" fontId="3" fillId="2" borderId="1" xfId="22" applyFont="1" applyFill="1" applyBorder="1" applyAlignment="1">
      <alignment vertical="center" wrapText="1"/>
      <protection/>
    </xf>
    <xf numFmtId="164" fontId="3" fillId="2" borderId="1" xfId="22" applyFont="1" applyFill="1" applyBorder="1" applyAlignment="1">
      <alignment horizontal="center" vertical="center"/>
      <protection/>
    </xf>
    <xf numFmtId="164" fontId="33" fillId="0" borderId="1" xfId="22" applyFont="1" applyBorder="1" applyAlignment="1">
      <alignment horizontal="center" vertical="center"/>
      <protection/>
    </xf>
    <xf numFmtId="164" fontId="3" fillId="0" borderId="1" xfId="22" applyFont="1" applyBorder="1" applyAlignment="1">
      <alignment horizontal="center" vertical="center"/>
      <protection/>
    </xf>
    <xf numFmtId="164" fontId="2" fillId="0" borderId="1" xfId="22" applyFont="1" applyBorder="1" applyAlignment="1">
      <alignment horizontal="left" vertical="center"/>
      <protection/>
    </xf>
    <xf numFmtId="168" fontId="2" fillId="0" borderId="1" xfId="22" applyNumberFormat="1" applyFont="1" applyBorder="1" applyAlignment="1">
      <alignment horizontal="right" vertical="center"/>
      <protection/>
    </xf>
    <xf numFmtId="164" fontId="3" fillId="8" borderId="1" xfId="22" applyFont="1" applyFill="1" applyBorder="1" applyAlignment="1">
      <alignment horizontal="center" vertical="center"/>
      <protection/>
    </xf>
    <xf numFmtId="164" fontId="17" fillId="8" borderId="1" xfId="22" applyFont="1" applyFill="1" applyBorder="1" applyAlignment="1">
      <alignment horizontal="left" vertical="center"/>
      <protection/>
    </xf>
    <xf numFmtId="168" fontId="17" fillId="8" borderId="1" xfId="22" applyNumberFormat="1" applyFont="1" applyFill="1" applyBorder="1" applyAlignment="1">
      <alignment horizontal="right" vertical="center"/>
      <protection/>
    </xf>
    <xf numFmtId="164" fontId="2" fillId="0" borderId="1" xfId="22" applyFont="1" applyBorder="1" applyAlignment="1">
      <alignment horizontal="left" vertical="center" wrapText="1"/>
      <protection/>
    </xf>
    <xf numFmtId="164" fontId="7" fillId="0" borderId="1" xfId="22" applyFont="1" applyBorder="1" applyAlignment="1">
      <alignment horizontal="right" vertical="center"/>
      <protection/>
    </xf>
    <xf numFmtId="168" fontId="3" fillId="0" borderId="1" xfId="22" applyNumberFormat="1" applyFont="1" applyBorder="1" applyAlignment="1">
      <alignment horizontal="right" vertical="center"/>
      <protection/>
    </xf>
    <xf numFmtId="164" fontId="7" fillId="8" borderId="1" xfId="22" applyFont="1" applyFill="1" applyBorder="1" applyAlignment="1">
      <alignment horizontal="right" vertical="center"/>
      <protection/>
    </xf>
    <xf numFmtId="164" fontId="17" fillId="8" borderId="1" xfId="22" applyFont="1" applyFill="1" applyBorder="1" applyAlignment="1">
      <alignment horizontal="left" vertical="center" wrapText="1"/>
      <protection/>
    </xf>
    <xf numFmtId="168" fontId="3" fillId="8" borderId="1" xfId="22" applyNumberFormat="1" applyFont="1" applyFill="1" applyBorder="1" applyAlignment="1">
      <alignment horizontal="right" vertical="center"/>
      <protection/>
    </xf>
    <xf numFmtId="168" fontId="3" fillId="8" borderId="1" xfId="0" applyNumberFormat="1" applyFont="1" applyFill="1" applyBorder="1" applyAlignment="1">
      <alignment horizontal="right" vertical="center"/>
    </xf>
    <xf numFmtId="164" fontId="3" fillId="0" borderId="1" xfId="22" applyFont="1" applyFill="1" applyBorder="1" applyAlignment="1">
      <alignment horizontal="center" vertical="center" wrapText="1"/>
      <protection/>
    </xf>
    <xf numFmtId="164" fontId="2" fillId="0" borderId="1" xfId="22" applyFont="1" applyFill="1" applyBorder="1" applyAlignment="1">
      <alignment horizontal="left" vertical="center" wrapText="1"/>
      <protection/>
    </xf>
    <xf numFmtId="168" fontId="2" fillId="0" borderId="1" xfId="22" applyNumberFormat="1" applyFont="1" applyFill="1" applyBorder="1" applyAlignment="1">
      <alignment horizontal="right" vertical="center" wrapText="1"/>
      <protection/>
    </xf>
    <xf numFmtId="168" fontId="3" fillId="0" borderId="1" xfId="22" applyNumberFormat="1" applyFont="1" applyFill="1" applyBorder="1" applyAlignment="1">
      <alignment horizontal="right" vertical="center"/>
      <protection/>
    </xf>
    <xf numFmtId="164" fontId="7" fillId="0" borderId="1" xfId="22" applyFont="1" applyBorder="1" applyAlignment="1">
      <alignment horizontal="right" vertical="center" wrapText="1"/>
      <protection/>
    </xf>
    <xf numFmtId="168" fontId="3" fillId="0" borderId="1" xfId="22" applyNumberFormat="1" applyFont="1" applyBorder="1" applyAlignment="1">
      <alignment horizontal="right" vertical="center" wrapText="1"/>
      <protection/>
    </xf>
    <xf numFmtId="164" fontId="7" fillId="8" borderId="1" xfId="22" applyFont="1" applyFill="1" applyBorder="1" applyAlignment="1">
      <alignment horizontal="left" vertical="center" wrapText="1"/>
      <protection/>
    </xf>
    <xf numFmtId="168" fontId="3" fillId="8" borderId="1" xfId="22" applyNumberFormat="1" applyFont="1" applyFill="1" applyBorder="1" applyAlignment="1">
      <alignment horizontal="right" vertical="center" wrapText="1"/>
      <protection/>
    </xf>
    <xf numFmtId="164" fontId="20" fillId="0" borderId="0" xfId="22" applyFont="1" applyAlignment="1">
      <alignment horizontal="left"/>
      <protection/>
    </xf>
    <xf numFmtId="168" fontId="3" fillId="0" borderId="1" xfId="0" applyNumberFormat="1" applyFont="1" applyBorder="1" applyAlignment="1">
      <alignment horizontal="right" vertical="center" wrapText="1"/>
    </xf>
    <xf numFmtId="164" fontId="7" fillId="8" borderId="1" xfId="22" applyFont="1" applyFill="1" applyBorder="1" applyAlignment="1">
      <alignment horizontal="right" vertical="center" wrapText="1"/>
      <protection/>
    </xf>
    <xf numFmtId="164" fontId="3" fillId="0" borderId="1" xfId="22" applyFont="1" applyBorder="1" applyAlignment="1">
      <alignment horizontal="center" vertical="center" wrapText="1"/>
      <protection/>
    </xf>
    <xf numFmtId="168" fontId="2" fillId="0" borderId="1" xfId="22" applyNumberFormat="1" applyFont="1" applyBorder="1" applyAlignment="1">
      <alignment horizontal="right" vertical="center" wrapText="1"/>
      <protection/>
    </xf>
    <xf numFmtId="168" fontId="10" fillId="0" borderId="1" xfId="22" applyNumberFormat="1" applyFont="1" applyBorder="1" applyAlignment="1">
      <alignment horizontal="right" vertical="center" wrapText="1"/>
      <protection/>
    </xf>
    <xf numFmtId="168" fontId="8" fillId="0" borderId="1" xfId="22" applyNumberFormat="1" applyFont="1" applyBorder="1" applyAlignment="1">
      <alignment horizontal="right" vertical="center" wrapText="1"/>
      <protection/>
    </xf>
    <xf numFmtId="164" fontId="34" fillId="9" borderId="1" xfId="22" applyFont="1" applyFill="1" applyBorder="1" applyAlignment="1">
      <alignment horizontal="center" vertical="center"/>
      <protection/>
    </xf>
    <xf numFmtId="168" fontId="3" fillId="9" borderId="1" xfId="22" applyNumberFormat="1" applyFont="1" applyFill="1" applyBorder="1" applyAlignment="1">
      <alignment horizontal="right" vertical="center"/>
      <protection/>
    </xf>
    <xf numFmtId="168" fontId="3" fillId="9" borderId="1" xfId="0" applyNumberFormat="1" applyFont="1" applyFill="1" applyBorder="1" applyAlignment="1">
      <alignment horizontal="right" vertical="center"/>
    </xf>
    <xf numFmtId="164" fontId="31" fillId="0" borderId="0" xfId="22" applyFont="1" applyAlignment="1">
      <alignment vertical="center"/>
      <protection/>
    </xf>
    <xf numFmtId="164" fontId="35" fillId="0" borderId="0" xfId="22" applyFont="1" applyAlignment="1">
      <alignment horizontal="right" vertical="center"/>
      <protection/>
    </xf>
    <xf numFmtId="164" fontId="20" fillId="0" borderId="0" xfId="0" applyFont="1" applyAlignment="1">
      <alignment vertical="center"/>
    </xf>
    <xf numFmtId="164" fontId="0" fillId="0" borderId="0" xfId="0" applyAlignment="1">
      <alignment vertical="center"/>
    </xf>
    <xf numFmtId="164" fontId="36" fillId="0" borderId="0" xfId="0" applyFont="1" applyBorder="1" applyAlignment="1">
      <alignment horizontal="right" vertical="center" wrapText="1"/>
    </xf>
    <xf numFmtId="164" fontId="37" fillId="0" borderId="0" xfId="0" applyFont="1" applyBorder="1" applyAlignment="1">
      <alignment horizontal="center" vertical="center"/>
    </xf>
    <xf numFmtId="164" fontId="38" fillId="2" borderId="1" xfId="0" applyFont="1" applyFill="1" applyBorder="1" applyAlignment="1">
      <alignment horizontal="center" vertical="center"/>
    </xf>
    <xf numFmtId="164" fontId="38" fillId="2" borderId="1" xfId="0" applyFont="1" applyFill="1" applyBorder="1" applyAlignment="1">
      <alignment horizontal="center" vertical="center" wrapText="1"/>
    </xf>
    <xf numFmtId="164" fontId="39" fillId="6" borderId="1" xfId="0" applyFont="1" applyFill="1" applyBorder="1" applyAlignment="1">
      <alignment horizontal="center" vertical="center"/>
    </xf>
    <xf numFmtId="164" fontId="40" fillId="0" borderId="1" xfId="0" applyFont="1" applyFill="1" applyBorder="1" applyAlignment="1">
      <alignment horizontal="center" vertical="center"/>
    </xf>
    <xf numFmtId="164" fontId="40" fillId="0" borderId="1" xfId="0" applyFont="1" applyFill="1" applyBorder="1" applyAlignment="1">
      <alignment horizontal="center" vertical="center" wrapText="1"/>
    </xf>
    <xf numFmtId="164" fontId="41" fillId="0" borderId="1" xfId="0" applyFont="1" applyFill="1" applyBorder="1" applyAlignment="1">
      <alignment horizontal="center" vertical="center"/>
    </xf>
    <xf numFmtId="164" fontId="41" fillId="0" borderId="0" xfId="0" applyFont="1" applyFill="1" applyAlignment="1">
      <alignment vertical="center"/>
    </xf>
    <xf numFmtId="164" fontId="42" fillId="0" borderId="1" xfId="0" applyFont="1" applyBorder="1" applyAlignment="1">
      <alignment horizontal="center" vertical="center"/>
    </xf>
    <xf numFmtId="164" fontId="42" fillId="0" borderId="1" xfId="0" applyFont="1" applyBorder="1" applyAlignment="1">
      <alignment horizontal="left" vertical="center"/>
    </xf>
    <xf numFmtId="168" fontId="0" fillId="0" borderId="1" xfId="0" applyNumberFormat="1" applyFont="1" applyBorder="1" applyAlignment="1">
      <alignment horizontal="right" vertical="center"/>
    </xf>
    <xf numFmtId="168" fontId="0" fillId="0" borderId="1" xfId="0" applyNumberFormat="1" applyFont="1" applyBorder="1" applyAlignment="1">
      <alignment vertical="center"/>
    </xf>
    <xf numFmtId="171" fontId="0" fillId="0" borderId="1" xfId="0" applyNumberFormat="1" applyFont="1" applyBorder="1" applyAlignment="1">
      <alignment vertical="center"/>
    </xf>
    <xf numFmtId="164" fontId="43" fillId="0" borderId="0" xfId="0" applyFont="1" applyAlignment="1">
      <alignment vertical="center"/>
    </xf>
    <xf numFmtId="164" fontId="42" fillId="0" borderId="1" xfId="0" applyFont="1" applyBorder="1" applyAlignment="1">
      <alignment vertical="center"/>
    </xf>
    <xf numFmtId="164" fontId="44" fillId="0" borderId="1" xfId="0" applyFont="1" applyBorder="1" applyAlignment="1">
      <alignment horizontal="center" vertical="center"/>
    </xf>
    <xf numFmtId="164" fontId="44" fillId="0" borderId="1" xfId="0" applyFont="1" applyBorder="1" applyAlignment="1">
      <alignment vertical="center"/>
    </xf>
    <xf numFmtId="168" fontId="45" fillId="0" borderId="1" xfId="0" applyNumberFormat="1" applyFont="1" applyBorder="1" applyAlignment="1">
      <alignment vertical="center"/>
    </xf>
    <xf numFmtId="171" fontId="45" fillId="0" borderId="1" xfId="0" applyNumberFormat="1" applyFont="1" applyBorder="1" applyAlignment="1">
      <alignment vertical="center"/>
    </xf>
    <xf numFmtId="164" fontId="42" fillId="0" borderId="1" xfId="0" applyFont="1" applyBorder="1" applyAlignment="1">
      <alignment vertical="center" wrapText="1"/>
    </xf>
    <xf numFmtId="168" fontId="0" fillId="0" borderId="0" xfId="0" applyNumberFormat="1" applyAlignment="1">
      <alignment vertical="center"/>
    </xf>
    <xf numFmtId="164" fontId="0" fillId="0" borderId="1" xfId="0" applyFont="1" applyBorder="1" applyAlignment="1">
      <alignment vertical="center"/>
    </xf>
    <xf numFmtId="168" fontId="46" fillId="0" borderId="1" xfId="0" applyNumberFormat="1" applyFont="1" applyBorder="1" applyAlignment="1">
      <alignment vertical="center"/>
    </xf>
    <xf numFmtId="164" fontId="42" fillId="0" borderId="0" xfId="0" applyFont="1" applyFill="1" applyBorder="1" applyAlignment="1">
      <alignment horizontal="center" vertical="center"/>
    </xf>
    <xf numFmtId="164" fontId="28" fillId="0" borderId="0" xfId="0" applyNumberFormat="1" applyFont="1" applyBorder="1" applyAlignment="1">
      <alignment horizontal="left" vertical="center" wrapText="1"/>
    </xf>
    <xf numFmtId="164" fontId="24" fillId="0" borderId="0" xfId="0" applyFont="1" applyAlignment="1">
      <alignment vertical="center"/>
    </xf>
    <xf numFmtId="164" fontId="24" fillId="0" borderId="0" xfId="0" applyNumberFormat="1" applyFont="1" applyBorder="1" applyAlignment="1">
      <alignment horizontal="left" vertical="center" wrapText="1"/>
    </xf>
    <xf numFmtId="164" fontId="47" fillId="0" borderId="0" xfId="0" applyFont="1" applyAlignment="1">
      <alignment vertical="center"/>
    </xf>
    <xf numFmtId="164" fontId="24" fillId="0" borderId="0" xfId="0" applyFont="1" applyBorder="1" applyAlignment="1">
      <alignment vertical="center" wrapText="1"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  <cellStyle name="Normalny 2 2" xfId="21"/>
    <cellStyle name="Normalny 3" xfId="22"/>
    <cellStyle name="Normalny 4" xfId="23"/>
    <cellStyle name="Normalny 4 2" xfId="24"/>
    <cellStyle name="Normalny_Arkusz1" xfId="25"/>
    <cellStyle name="Normalny_Arkusz3" xfId="26"/>
    <cellStyle name="Walutowy 2" xfId="27"/>
    <cellStyle name="Walutowy 2 2" xfId="28"/>
    <cellStyle name="Walutowy 3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3B3B3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zoomScale="120" zoomScaleNormal="120" workbookViewId="0" topLeftCell="A1">
      <selection activeCell="A2" sqref="A2"/>
    </sheetView>
  </sheetViews>
  <sheetFormatPr defaultColWidth="9.140625" defaultRowHeight="11.25" customHeight="1"/>
  <cols>
    <col min="1" max="1" width="5.140625" style="1" customWidth="1"/>
    <col min="2" max="2" width="30.28125" style="1" customWidth="1"/>
    <col min="3" max="3" width="8.57421875" style="1" customWidth="1"/>
    <col min="4" max="4" width="8.00390625" style="1" customWidth="1"/>
    <col min="5" max="5" width="8.57421875" style="1" customWidth="1"/>
    <col min="6" max="6" width="12.28125" style="1" customWidth="1"/>
    <col min="7" max="7" width="10.140625" style="1" customWidth="1"/>
    <col min="8" max="8" width="12.00390625" style="1" customWidth="1"/>
    <col min="9" max="9" width="10.7109375" style="1" customWidth="1"/>
    <col min="10" max="10" width="9.7109375" style="1" customWidth="1"/>
    <col min="11" max="11" width="14.421875" style="1" customWidth="1"/>
    <col min="12" max="13" width="9.140625" style="1" customWidth="1"/>
    <col min="14" max="14" width="18.28125" style="1" customWidth="1"/>
    <col min="15" max="16384" width="9.140625" style="1" customWidth="1"/>
  </cols>
  <sheetData>
    <row r="1" spans="2:11" ht="15" customHeight="1">
      <c r="B1" s="2"/>
      <c r="C1" s="2"/>
      <c r="D1" s="2"/>
      <c r="E1" s="2"/>
      <c r="G1" s="3"/>
      <c r="H1" s="4" t="s">
        <v>0</v>
      </c>
      <c r="I1" s="4"/>
      <c r="J1" s="4"/>
      <c r="K1" s="4"/>
    </row>
    <row r="2" spans="2:11" ht="15" customHeight="1">
      <c r="B2" s="2"/>
      <c r="C2" s="2"/>
      <c r="D2" s="2"/>
      <c r="E2" s="2"/>
      <c r="G2" s="3"/>
      <c r="H2" s="4"/>
      <c r="I2" s="4"/>
      <c r="J2" s="4"/>
      <c r="K2" s="4"/>
    </row>
    <row r="3" spans="2:11" ht="15" customHeight="1">
      <c r="B3" s="2"/>
      <c r="C3" s="2"/>
      <c r="D3" s="2"/>
      <c r="E3" s="2"/>
      <c r="G3" s="3"/>
      <c r="H3" s="4"/>
      <c r="I3" s="4"/>
      <c r="J3" s="4"/>
      <c r="K3" s="4"/>
    </row>
    <row r="4" spans="2:5" ht="0.75" customHeight="1">
      <c r="B4" s="2"/>
      <c r="C4" s="2"/>
      <c r="D4" s="2"/>
      <c r="E4" s="2"/>
    </row>
    <row r="5" spans="2:5" ht="0.75" customHeight="1">
      <c r="B5" s="2"/>
      <c r="C5" s="2"/>
      <c r="D5" s="2"/>
      <c r="E5" s="2"/>
    </row>
    <row r="6" spans="2:5" ht="9.75" customHeight="1">
      <c r="B6" s="2"/>
      <c r="C6" s="2"/>
      <c r="D6" s="2"/>
      <c r="E6" s="2"/>
    </row>
    <row r="7" spans="2:5" ht="0.75" customHeight="1">
      <c r="B7" s="2"/>
      <c r="C7" s="2"/>
      <c r="D7" s="2"/>
      <c r="E7" s="2"/>
    </row>
    <row r="8" spans="2:5" ht="36.75" customHeight="1">
      <c r="B8" s="5" t="s">
        <v>1</v>
      </c>
      <c r="C8" s="5"/>
      <c r="D8" s="5"/>
      <c r="E8" s="2"/>
    </row>
    <row r="9" spans="3:5" ht="0.75" customHeight="1">
      <c r="C9" s="5"/>
      <c r="D9" s="5"/>
      <c r="E9" s="5"/>
    </row>
    <row r="10" spans="3:5" ht="9.75" customHeight="1">
      <c r="C10" s="5"/>
      <c r="D10" s="5"/>
      <c r="E10" s="5"/>
    </row>
    <row r="11" spans="1:11" ht="10.5" customHeight="1">
      <c r="A11" s="6" t="s">
        <v>2</v>
      </c>
      <c r="B11" s="6" t="s">
        <v>3</v>
      </c>
      <c r="C11" s="6" t="s">
        <v>4</v>
      </c>
      <c r="D11" s="6"/>
      <c r="E11" s="6"/>
      <c r="F11" s="6" t="s">
        <v>5</v>
      </c>
      <c r="G11" s="6"/>
      <c r="H11" s="6"/>
      <c r="I11" s="6"/>
      <c r="J11" s="6"/>
      <c r="K11" s="6"/>
    </row>
    <row r="12" spans="1:11" ht="12" customHeight="1">
      <c r="A12" s="6"/>
      <c r="B12" s="6"/>
      <c r="C12" s="6"/>
      <c r="D12" s="6"/>
      <c r="E12" s="6"/>
      <c r="F12" s="6" t="s">
        <v>6</v>
      </c>
      <c r="G12" s="6" t="s">
        <v>7</v>
      </c>
      <c r="H12" s="6"/>
      <c r="I12" s="6" t="s">
        <v>8</v>
      </c>
      <c r="J12" s="6" t="s">
        <v>7</v>
      </c>
      <c r="K12" s="6"/>
    </row>
    <row r="13" spans="1:11" ht="80.25" customHeight="1">
      <c r="A13" s="6"/>
      <c r="B13" s="6"/>
      <c r="C13" s="6"/>
      <c r="D13" s="6"/>
      <c r="E13" s="6"/>
      <c r="F13" s="6"/>
      <c r="G13" s="7" t="s">
        <v>9</v>
      </c>
      <c r="H13" s="8" t="s">
        <v>10</v>
      </c>
      <c r="I13" s="6"/>
      <c r="J13" s="7" t="s">
        <v>9</v>
      </c>
      <c r="K13" s="8" t="s">
        <v>10</v>
      </c>
    </row>
    <row r="14" spans="1:11" ht="22.5" customHeight="1">
      <c r="A14" s="6"/>
      <c r="B14" s="6"/>
      <c r="C14" s="9" t="s">
        <v>11</v>
      </c>
      <c r="D14" s="6" t="s">
        <v>12</v>
      </c>
      <c r="E14" s="9" t="s">
        <v>13</v>
      </c>
      <c r="F14" s="6"/>
      <c r="G14" s="6"/>
      <c r="H14" s="9"/>
      <c r="I14" s="6"/>
      <c r="J14" s="6"/>
      <c r="K14" s="9"/>
    </row>
    <row r="15" spans="1:11" s="11" customFormat="1" ht="15.75" customHeight="1">
      <c r="A15" s="10">
        <v>1</v>
      </c>
      <c r="B15" s="10">
        <v>2</v>
      </c>
      <c r="C15" s="10">
        <v>3</v>
      </c>
      <c r="D15" s="10"/>
      <c r="E15" s="10"/>
      <c r="F15" s="10">
        <v>4</v>
      </c>
      <c r="G15" s="10">
        <v>5</v>
      </c>
      <c r="H15" s="10">
        <v>6</v>
      </c>
      <c r="I15" s="10">
        <v>7</v>
      </c>
      <c r="J15" s="10">
        <v>8</v>
      </c>
      <c r="K15" s="10">
        <v>9</v>
      </c>
    </row>
    <row r="16" spans="1:11" s="11" customFormat="1" ht="19.5" customHeight="1">
      <c r="A16" s="12" t="s">
        <v>14</v>
      </c>
      <c r="B16" s="13" t="s">
        <v>15</v>
      </c>
      <c r="C16" s="14">
        <v>2721431.25</v>
      </c>
      <c r="D16" s="14">
        <f>SUM(D17:D18)</f>
        <v>-2220910.5</v>
      </c>
      <c r="E16" s="14">
        <f>SUM(C16:D16)</f>
        <v>500520.75</v>
      </c>
      <c r="F16" s="14">
        <v>323020.75</v>
      </c>
      <c r="G16" s="14">
        <v>315020.75</v>
      </c>
      <c r="H16" s="14"/>
      <c r="I16" s="14">
        <v>177500</v>
      </c>
      <c r="J16" s="14"/>
      <c r="K16" s="14">
        <v>0</v>
      </c>
    </row>
    <row r="17" spans="1:11" s="11" customFormat="1" ht="29.25" customHeight="1">
      <c r="A17" s="10"/>
      <c r="B17" s="15" t="s">
        <v>16</v>
      </c>
      <c r="C17" s="16">
        <v>30000</v>
      </c>
      <c r="D17" s="16">
        <v>-30000</v>
      </c>
      <c r="E17" s="16">
        <f>SUM(C17:D17)</f>
        <v>0</v>
      </c>
      <c r="F17" s="16"/>
      <c r="G17" s="16"/>
      <c r="H17" s="16"/>
      <c r="I17" s="16">
        <v>-30000</v>
      </c>
      <c r="J17" s="16"/>
      <c r="K17" s="16"/>
    </row>
    <row r="18" spans="1:11" s="11" customFormat="1" ht="29.25" customHeight="1">
      <c r="A18" s="10"/>
      <c r="B18" s="15" t="s">
        <v>17</v>
      </c>
      <c r="C18" s="16">
        <v>2190910.5</v>
      </c>
      <c r="D18" s="16">
        <v>-2190910.5</v>
      </c>
      <c r="E18" s="16">
        <f>C18+D18</f>
        <v>0</v>
      </c>
      <c r="F18" s="16"/>
      <c r="G18" s="16"/>
      <c r="H18" s="16"/>
      <c r="I18" s="16">
        <v>-2190910.5</v>
      </c>
      <c r="J18" s="16"/>
      <c r="K18" s="16">
        <v>-2190910.5</v>
      </c>
    </row>
    <row r="19" spans="1:11" s="11" customFormat="1" ht="29.25" customHeight="1">
      <c r="A19" s="12">
        <v>700</v>
      </c>
      <c r="B19" s="13" t="s">
        <v>18</v>
      </c>
      <c r="C19" s="14">
        <v>78500</v>
      </c>
      <c r="D19" s="14">
        <f>SUM(D20:D21)</f>
        <v>30100</v>
      </c>
      <c r="E19" s="14">
        <f>SUM(C19:D19)</f>
        <v>108600</v>
      </c>
      <c r="F19" s="14">
        <v>108600</v>
      </c>
      <c r="G19" s="14"/>
      <c r="H19" s="14"/>
      <c r="I19" s="14">
        <v>30000</v>
      </c>
      <c r="J19" s="14"/>
      <c r="K19" s="14"/>
    </row>
    <row r="20" spans="1:11" s="11" customFormat="1" ht="29.25" customHeight="1">
      <c r="A20" s="10"/>
      <c r="B20" s="15" t="s">
        <v>16</v>
      </c>
      <c r="C20" s="16">
        <v>0</v>
      </c>
      <c r="D20" s="16">
        <v>30000</v>
      </c>
      <c r="E20" s="16">
        <f>SUM(C20:D20)</f>
        <v>30000</v>
      </c>
      <c r="F20" s="16"/>
      <c r="G20" s="16"/>
      <c r="H20" s="16"/>
      <c r="I20" s="16">
        <v>30000</v>
      </c>
      <c r="J20" s="16"/>
      <c r="K20" s="16"/>
    </row>
    <row r="21" spans="1:11" s="11" customFormat="1" ht="29.25" customHeight="1">
      <c r="A21" s="10"/>
      <c r="B21" s="15" t="s">
        <v>19</v>
      </c>
      <c r="C21" s="16">
        <v>0</v>
      </c>
      <c r="D21" s="16">
        <v>100</v>
      </c>
      <c r="E21" s="16">
        <f>SUM(C21:D21)</f>
        <v>100</v>
      </c>
      <c r="F21" s="16">
        <v>100</v>
      </c>
      <c r="G21" s="16"/>
      <c r="H21" s="16"/>
      <c r="I21" s="16"/>
      <c r="J21" s="16"/>
      <c r="K21" s="16"/>
    </row>
    <row r="22" spans="1:11" s="11" customFormat="1" ht="29.25" customHeight="1">
      <c r="A22" s="12">
        <v>750</v>
      </c>
      <c r="B22" s="13" t="s">
        <v>20</v>
      </c>
      <c r="C22" s="14">
        <v>91069</v>
      </c>
      <c r="D22" s="14">
        <f>SUM(D23:D26)</f>
        <v>25742.75</v>
      </c>
      <c r="E22" s="14">
        <f>SUM(C22:D22)</f>
        <v>116811.75</v>
      </c>
      <c r="F22" s="14">
        <v>116811.75</v>
      </c>
      <c r="G22" s="14">
        <v>79969</v>
      </c>
      <c r="H22" s="14"/>
      <c r="I22" s="14"/>
      <c r="J22" s="14"/>
      <c r="K22" s="14"/>
    </row>
    <row r="23" spans="1:11" s="11" customFormat="1" ht="29.25" customHeight="1">
      <c r="A23" s="10"/>
      <c r="B23" s="15" t="s">
        <v>21</v>
      </c>
      <c r="C23" s="16">
        <v>1000</v>
      </c>
      <c r="D23" s="16">
        <v>-1000</v>
      </c>
      <c r="E23" s="16">
        <f>SUM(C23:D23)</f>
        <v>0</v>
      </c>
      <c r="F23" s="16">
        <v>-1000</v>
      </c>
      <c r="G23" s="16"/>
      <c r="H23" s="16"/>
      <c r="I23" s="16"/>
      <c r="J23" s="16"/>
      <c r="K23" s="16"/>
    </row>
    <row r="24" spans="1:11" s="11" customFormat="1" ht="29.25" customHeight="1">
      <c r="A24" s="10"/>
      <c r="B24" s="15" t="s">
        <v>22</v>
      </c>
      <c r="C24" s="16">
        <v>10000</v>
      </c>
      <c r="D24" s="16">
        <v>-8000</v>
      </c>
      <c r="E24" s="16">
        <f>SUM(C24:D24)</f>
        <v>2000</v>
      </c>
      <c r="F24" s="16">
        <v>-8000</v>
      </c>
      <c r="G24" s="16"/>
      <c r="H24" s="16"/>
      <c r="I24" s="16"/>
      <c r="J24" s="16"/>
      <c r="K24" s="16"/>
    </row>
    <row r="25" spans="1:11" s="11" customFormat="1" ht="29.25" customHeight="1">
      <c r="A25" s="10"/>
      <c r="B25" s="15" t="s">
        <v>23</v>
      </c>
      <c r="C25" s="16">
        <v>0</v>
      </c>
      <c r="D25" s="16">
        <v>19400.4</v>
      </c>
      <c r="E25" s="16">
        <f>SUM(C25:D25)</f>
        <v>19400.4</v>
      </c>
      <c r="F25" s="16">
        <v>19400.4</v>
      </c>
      <c r="G25" s="16"/>
      <c r="H25" s="16"/>
      <c r="I25" s="16"/>
      <c r="J25" s="16"/>
      <c r="K25" s="16"/>
    </row>
    <row r="26" spans="1:11" s="11" customFormat="1" ht="29.25" customHeight="1">
      <c r="A26" s="10"/>
      <c r="B26" s="15" t="s">
        <v>24</v>
      </c>
      <c r="C26" s="16">
        <v>0</v>
      </c>
      <c r="D26" s="16">
        <v>15342.35</v>
      </c>
      <c r="E26" s="16">
        <f>SUM(C26:D26)</f>
        <v>15342.35</v>
      </c>
      <c r="F26" s="16">
        <v>15342.35</v>
      </c>
      <c r="G26" s="16"/>
      <c r="H26" s="16"/>
      <c r="I26" s="16"/>
      <c r="J26" s="16"/>
      <c r="K26" s="16"/>
    </row>
    <row r="27" spans="1:11" s="11" customFormat="1" ht="29.25" customHeight="1">
      <c r="A27" s="12">
        <v>756</v>
      </c>
      <c r="B27" s="13" t="s">
        <v>25</v>
      </c>
      <c r="C27" s="14">
        <v>7427812.5</v>
      </c>
      <c r="D27" s="14">
        <f>SUM(D28:D35)</f>
        <v>1672135</v>
      </c>
      <c r="E27" s="14">
        <f>SUM(C27:D27)</f>
        <v>9099947.5</v>
      </c>
      <c r="F27" s="14">
        <v>9099947.5</v>
      </c>
      <c r="G27" s="14"/>
      <c r="H27" s="14"/>
      <c r="I27" s="14"/>
      <c r="J27" s="14"/>
      <c r="K27" s="14"/>
    </row>
    <row r="28" spans="1:11" s="11" customFormat="1" ht="29.25" customHeight="1">
      <c r="A28" s="10"/>
      <c r="B28" s="15" t="s">
        <v>26</v>
      </c>
      <c r="C28" s="16">
        <v>5000</v>
      </c>
      <c r="D28" s="16">
        <v>4000</v>
      </c>
      <c r="E28" s="16">
        <f>SUM(C28:D28)</f>
        <v>9000</v>
      </c>
      <c r="F28" s="16">
        <v>4000</v>
      </c>
      <c r="G28" s="16"/>
      <c r="H28" s="16"/>
      <c r="I28" s="16"/>
      <c r="J28" s="16"/>
      <c r="K28" s="16"/>
    </row>
    <row r="29" spans="1:11" s="11" customFormat="1" ht="29.25" customHeight="1">
      <c r="A29" s="10"/>
      <c r="B29" s="15" t="s">
        <v>27</v>
      </c>
      <c r="C29" s="16">
        <v>10700</v>
      </c>
      <c r="D29" s="16">
        <v>402300</v>
      </c>
      <c r="E29" s="16">
        <f>SUM(C29:D29)</f>
        <v>413000</v>
      </c>
      <c r="F29" s="16">
        <v>402300</v>
      </c>
      <c r="G29" s="16"/>
      <c r="H29" s="16"/>
      <c r="I29" s="16"/>
      <c r="J29" s="16"/>
      <c r="K29" s="16"/>
    </row>
    <row r="30" spans="1:11" s="11" customFormat="1" ht="29.25" customHeight="1">
      <c r="A30" s="10"/>
      <c r="B30" s="15" t="s">
        <v>28</v>
      </c>
      <c r="C30" s="16">
        <v>2391540.5</v>
      </c>
      <c r="D30" s="16">
        <v>1286835</v>
      </c>
      <c r="E30" s="16">
        <f>SUM(C30:D30)</f>
        <v>3678375.5</v>
      </c>
      <c r="F30" s="16">
        <v>1286835</v>
      </c>
      <c r="G30" s="16"/>
      <c r="H30" s="16"/>
      <c r="I30" s="16"/>
      <c r="J30" s="16"/>
      <c r="K30" s="16"/>
    </row>
    <row r="31" spans="1:11" s="11" customFormat="1" ht="29.25" customHeight="1">
      <c r="A31" s="10"/>
      <c r="B31" s="15" t="s">
        <v>29</v>
      </c>
      <c r="C31" s="16">
        <v>484000</v>
      </c>
      <c r="D31" s="16">
        <v>4000</v>
      </c>
      <c r="E31" s="16">
        <f>SUM(C31:D31)</f>
        <v>488000</v>
      </c>
      <c r="F31" s="16">
        <v>4000</v>
      </c>
      <c r="G31" s="16"/>
      <c r="H31" s="16"/>
      <c r="I31" s="16"/>
      <c r="J31" s="16"/>
      <c r="K31" s="16"/>
    </row>
    <row r="32" spans="1:11" s="11" customFormat="1" ht="29.25" customHeight="1">
      <c r="A32" s="10"/>
      <c r="B32" s="15" t="s">
        <v>30</v>
      </c>
      <c r="C32" s="16">
        <v>200500</v>
      </c>
      <c r="D32" s="16">
        <v>4000</v>
      </c>
      <c r="E32" s="16">
        <f>SUM(C32:D32)</f>
        <v>204500</v>
      </c>
      <c r="F32" s="16">
        <v>4000</v>
      </c>
      <c r="G32" s="16"/>
      <c r="H32" s="16"/>
      <c r="I32" s="16"/>
      <c r="J32" s="16"/>
      <c r="K32" s="16"/>
    </row>
    <row r="33" spans="1:11" s="11" customFormat="1" ht="29.25" customHeight="1">
      <c r="A33" s="10"/>
      <c r="B33" s="15" t="s">
        <v>31</v>
      </c>
      <c r="C33" s="16">
        <v>300500</v>
      </c>
      <c r="D33" s="16">
        <v>-29000</v>
      </c>
      <c r="E33" s="16">
        <f>SUM(C33:D33)</f>
        <v>271500</v>
      </c>
      <c r="F33" s="16">
        <v>-29000</v>
      </c>
      <c r="G33" s="16"/>
      <c r="H33" s="16"/>
      <c r="I33" s="16"/>
      <c r="J33" s="16"/>
      <c r="K33" s="16"/>
    </row>
    <row r="34" spans="1:11" s="11" customFormat="1" ht="29.25" customHeight="1">
      <c r="A34" s="10"/>
      <c r="B34" s="15" t="s">
        <v>32</v>
      </c>
      <c r="C34" s="16">
        <v>164000</v>
      </c>
      <c r="D34" s="16">
        <v>10000</v>
      </c>
      <c r="E34" s="16">
        <f>SUM(C34:D34)</f>
        <v>174000</v>
      </c>
      <c r="F34" s="16">
        <v>10000</v>
      </c>
      <c r="G34" s="16"/>
      <c r="H34" s="16"/>
      <c r="I34" s="16"/>
      <c r="J34" s="16"/>
      <c r="K34" s="16"/>
    </row>
    <row r="35" spans="1:11" s="11" customFormat="1" ht="29.25" customHeight="1">
      <c r="A35" s="10"/>
      <c r="B35" s="15" t="s">
        <v>33</v>
      </c>
      <c r="C35" s="16">
        <v>51000</v>
      </c>
      <c r="D35" s="16">
        <v>-10000</v>
      </c>
      <c r="E35" s="16">
        <f>SUM(C35:D35)</f>
        <v>41000</v>
      </c>
      <c r="F35" s="16">
        <v>-10000</v>
      </c>
      <c r="G35" s="16"/>
      <c r="H35" s="16"/>
      <c r="I35" s="16"/>
      <c r="J35" s="16"/>
      <c r="K35" s="16"/>
    </row>
    <row r="36" spans="1:11" s="11" customFormat="1" ht="26.25" customHeight="1">
      <c r="A36" s="17">
        <v>801</v>
      </c>
      <c r="B36" s="18" t="s">
        <v>34</v>
      </c>
      <c r="C36" s="19">
        <v>158732.57</v>
      </c>
      <c r="D36" s="19">
        <f>SUM(D37:D38)</f>
        <v>6199.6</v>
      </c>
      <c r="E36" s="19">
        <f>SUM(C36:D36)</f>
        <v>164932.17</v>
      </c>
      <c r="F36" s="19">
        <v>41565.17</v>
      </c>
      <c r="G36" s="19"/>
      <c r="H36" s="19"/>
      <c r="I36" s="19">
        <v>122067</v>
      </c>
      <c r="J36" s="19">
        <v>122067</v>
      </c>
      <c r="K36" s="19"/>
    </row>
    <row r="37" spans="1:11" s="11" customFormat="1" ht="26.25" customHeight="1">
      <c r="A37" s="20"/>
      <c r="B37" s="21" t="s">
        <v>22</v>
      </c>
      <c r="C37" s="22">
        <v>13880.57</v>
      </c>
      <c r="D37" s="22">
        <v>5599.6</v>
      </c>
      <c r="E37" s="22">
        <f>SUM(C37:D37)</f>
        <v>19480.17</v>
      </c>
      <c r="F37" s="22">
        <v>5599.6</v>
      </c>
      <c r="G37" s="22"/>
      <c r="H37" s="22"/>
      <c r="I37" s="22"/>
      <c r="J37" s="22"/>
      <c r="K37" s="23"/>
    </row>
    <row r="38" spans="1:11" s="11" customFormat="1" ht="36.75" customHeight="1">
      <c r="A38" s="10"/>
      <c r="B38" s="15" t="s">
        <v>24</v>
      </c>
      <c r="C38" s="16">
        <v>6765</v>
      </c>
      <c r="D38" s="16">
        <v>600</v>
      </c>
      <c r="E38" s="16">
        <f>SUM(C38:D38)</f>
        <v>7365</v>
      </c>
      <c r="F38" s="16">
        <v>600</v>
      </c>
      <c r="G38" s="16"/>
      <c r="H38" s="16"/>
      <c r="I38" s="16"/>
      <c r="J38" s="16"/>
      <c r="K38" s="16"/>
    </row>
    <row r="39" spans="1:11" ht="20.25" customHeight="1">
      <c r="A39" s="24"/>
      <c r="B39" s="24" t="s">
        <v>35</v>
      </c>
      <c r="C39" s="25">
        <v>30233035.42</v>
      </c>
      <c r="D39" s="25">
        <f>D16+D19+D22+D27+D36</f>
        <v>-486733.15</v>
      </c>
      <c r="E39" s="25">
        <f>SUM(C39:D39)</f>
        <v>29746302.270000003</v>
      </c>
      <c r="F39" s="25">
        <v>29416735.27</v>
      </c>
      <c r="G39" s="26">
        <v>5645282.75</v>
      </c>
      <c r="H39" s="26">
        <v>210179.1</v>
      </c>
      <c r="I39" s="25">
        <v>329567</v>
      </c>
      <c r="J39" s="25">
        <v>122067</v>
      </c>
      <c r="K39" s="25">
        <v>0</v>
      </c>
    </row>
    <row r="40" ht="11.25" customHeight="1">
      <c r="G40" s="27"/>
    </row>
    <row r="41" ht="11.25" customHeight="1">
      <c r="B41" s="28"/>
    </row>
    <row r="42" spans="2:3" ht="11.25" customHeight="1">
      <c r="B42" s="29"/>
      <c r="C42" s="29"/>
    </row>
    <row r="43" spans="2:11" ht="11.25" customHeight="1">
      <c r="B43" s="30"/>
      <c r="C43" s="30"/>
      <c r="D43" s="30"/>
      <c r="E43" s="30"/>
      <c r="F43" s="30"/>
      <c r="G43" s="30"/>
      <c r="H43" s="30"/>
      <c r="I43" s="30"/>
      <c r="J43" s="30"/>
      <c r="K43" s="30"/>
    </row>
    <row r="44" spans="2:11" ht="11.25" customHeight="1">
      <c r="B44" s="30"/>
      <c r="C44" s="30"/>
      <c r="D44" s="30"/>
      <c r="E44" s="30"/>
      <c r="F44" s="30"/>
      <c r="G44" s="30"/>
      <c r="H44" s="30"/>
      <c r="I44" s="30"/>
      <c r="J44" s="30"/>
      <c r="K44" s="30"/>
    </row>
    <row r="45" spans="2:11" ht="11.25" customHeight="1">
      <c r="B45" s="30"/>
      <c r="C45" s="30"/>
      <c r="D45" s="30"/>
      <c r="E45" s="30"/>
      <c r="F45" s="30"/>
      <c r="G45" s="30"/>
      <c r="H45" s="30"/>
      <c r="I45" s="30"/>
      <c r="J45" s="30"/>
      <c r="K45" s="30"/>
    </row>
    <row r="46" spans="2:11" ht="11.25" customHeight="1">
      <c r="B46" s="30"/>
      <c r="C46" s="30"/>
      <c r="D46" s="30"/>
      <c r="E46" s="30"/>
      <c r="F46" s="30"/>
      <c r="G46" s="30"/>
      <c r="H46" s="30"/>
      <c r="I46" s="30"/>
      <c r="J46" s="30"/>
      <c r="K46" s="30"/>
    </row>
    <row r="47" spans="2:11" ht="11.25" customHeight="1"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2:11" ht="11.25" customHeight="1">
      <c r="B48" s="30"/>
      <c r="C48" s="30"/>
      <c r="D48" s="30"/>
      <c r="E48" s="30"/>
      <c r="F48" s="30"/>
      <c r="G48" s="30"/>
      <c r="H48" s="30"/>
      <c r="I48" s="30"/>
      <c r="J48" s="30"/>
      <c r="K48" s="30"/>
    </row>
    <row r="49" spans="2:11" ht="11.25" customHeight="1">
      <c r="B49" s="30"/>
      <c r="C49" s="30"/>
      <c r="D49" s="30"/>
      <c r="E49" s="30"/>
      <c r="F49" s="30"/>
      <c r="G49" s="30"/>
      <c r="H49" s="30"/>
      <c r="I49" s="30"/>
      <c r="J49" s="30"/>
      <c r="K49" s="30"/>
    </row>
    <row r="50" spans="2:11" ht="11.25" customHeight="1">
      <c r="B50" s="30"/>
      <c r="C50" s="30"/>
      <c r="D50" s="30"/>
      <c r="E50" s="30"/>
      <c r="F50" s="30"/>
      <c r="G50" s="30"/>
      <c r="H50" s="30"/>
      <c r="I50" s="30"/>
      <c r="J50" s="30"/>
      <c r="K50" s="30"/>
    </row>
    <row r="51" spans="2:11" ht="11.25" customHeight="1">
      <c r="B51" s="30"/>
      <c r="C51" s="30"/>
      <c r="D51" s="30"/>
      <c r="E51" s="30"/>
      <c r="F51" s="30"/>
      <c r="G51" s="30"/>
      <c r="H51" s="30"/>
      <c r="I51" s="30"/>
      <c r="J51" s="30"/>
      <c r="K51" s="30"/>
    </row>
    <row r="52" spans="2:11" ht="11.25" customHeight="1">
      <c r="B52" s="30"/>
      <c r="C52" s="30"/>
      <c r="D52" s="30"/>
      <c r="E52" s="30"/>
      <c r="F52" s="30"/>
      <c r="G52" s="30"/>
      <c r="H52" s="30"/>
      <c r="I52" s="30"/>
      <c r="J52" s="30"/>
      <c r="K52" s="30"/>
    </row>
    <row r="53" spans="2:11" ht="11.25" customHeight="1">
      <c r="B53" s="30"/>
      <c r="C53" s="30"/>
      <c r="D53" s="30"/>
      <c r="E53" s="30"/>
      <c r="F53" s="30"/>
      <c r="G53" s="30"/>
      <c r="H53" s="30"/>
      <c r="I53" s="30"/>
      <c r="J53" s="30"/>
      <c r="K53" s="30"/>
    </row>
    <row r="54" spans="2:5" ht="11.25" customHeight="1">
      <c r="B54" s="31"/>
      <c r="C54" s="31"/>
      <c r="D54" s="31"/>
      <c r="E54" s="31"/>
    </row>
    <row r="55" spans="2:5" ht="11.25" customHeight="1">
      <c r="B55" s="31"/>
      <c r="C55" s="31"/>
      <c r="D55" s="31"/>
      <c r="E55" s="31"/>
    </row>
    <row r="56" spans="2:5" ht="11.25" customHeight="1">
      <c r="B56" s="31"/>
      <c r="C56" s="31"/>
      <c r="D56" s="31"/>
      <c r="E56" s="31"/>
    </row>
    <row r="57" spans="2:5" ht="11.25" customHeight="1">
      <c r="B57" s="31"/>
      <c r="C57" s="31"/>
      <c r="D57" s="31"/>
      <c r="E57" s="31"/>
    </row>
    <row r="58" spans="2:5" ht="11.25" customHeight="1">
      <c r="B58" s="31"/>
      <c r="C58" s="31"/>
      <c r="D58" s="31"/>
      <c r="E58" s="31"/>
    </row>
    <row r="59" spans="2:5" ht="11.25" customHeight="1">
      <c r="B59" s="31"/>
      <c r="C59" s="31"/>
      <c r="D59" s="31"/>
      <c r="E59" s="31"/>
    </row>
    <row r="60" spans="2:5" ht="11.25" customHeight="1">
      <c r="B60" s="31"/>
      <c r="C60" s="31"/>
      <c r="D60" s="31"/>
      <c r="E60" s="31"/>
    </row>
  </sheetData>
  <mergeCells count="16">
    <mergeCell ref="H1:K3"/>
    <mergeCell ref="B8:D8"/>
    <mergeCell ref="C9:E9"/>
    <mergeCell ref="A11:A13"/>
    <mergeCell ref="B11:B13"/>
    <mergeCell ref="C11:E13"/>
    <mergeCell ref="F11:K11"/>
    <mergeCell ref="F12:F13"/>
    <mergeCell ref="G12:H12"/>
    <mergeCell ref="I12:I13"/>
    <mergeCell ref="J12:K12"/>
    <mergeCell ref="C15:E15"/>
    <mergeCell ref="B43:K45"/>
    <mergeCell ref="B46:K47"/>
    <mergeCell ref="B48:K50"/>
    <mergeCell ref="B51:K53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="120" zoomScaleNormal="120" workbookViewId="0" topLeftCell="B1">
      <pane ySplit="8" topLeftCell="A21" activePane="bottomLeft" state="frozen"/>
      <selection pane="topLeft" activeCell="B1" sqref="B1"/>
      <selection pane="bottomLeft" activeCell="B1" sqref="B1"/>
    </sheetView>
  </sheetViews>
  <sheetFormatPr defaultColWidth="9.140625" defaultRowHeight="11.25" customHeight="1"/>
  <cols>
    <col min="1" max="1" width="6.8515625" style="1" customWidth="1"/>
    <col min="2" max="2" width="9.57421875" style="1" customWidth="1"/>
    <col min="3" max="3" width="35.140625" style="1" customWidth="1"/>
    <col min="4" max="6" width="12.8515625" style="1" customWidth="1"/>
    <col min="7" max="7" width="13.57421875" style="1" customWidth="1"/>
    <col min="8" max="8" width="12.421875" style="1" customWidth="1"/>
    <col min="9" max="9" width="9.140625" style="1" customWidth="1"/>
    <col min="10" max="10" width="13.57421875" style="1" customWidth="1"/>
    <col min="11" max="11" width="9.140625" style="1" customWidth="1"/>
    <col min="12" max="12" width="11.7109375" style="1" customWidth="1"/>
    <col min="13" max="16384" width="9.140625" style="1" customWidth="1"/>
  </cols>
  <sheetData>
    <row r="1" spans="4:8" ht="11.25" customHeight="1">
      <c r="D1" s="3"/>
      <c r="E1" s="3"/>
      <c r="F1" s="3"/>
      <c r="G1" s="3"/>
      <c r="H1" s="32" t="s">
        <v>36</v>
      </c>
    </row>
    <row r="2" spans="4:8" ht="11.25" customHeight="1">
      <c r="D2" s="3"/>
      <c r="E2" s="3"/>
      <c r="F2" s="3"/>
      <c r="G2" s="3"/>
      <c r="H2" s="32" t="s">
        <v>37</v>
      </c>
    </row>
    <row r="3" ht="18" customHeight="1">
      <c r="C3" s="1" t="s">
        <v>38</v>
      </c>
    </row>
    <row r="4" spans="1:8" ht="18.75" customHeight="1">
      <c r="A4" s="33"/>
      <c r="B4" s="33"/>
      <c r="C4" s="33"/>
      <c r="D4" s="33" t="s">
        <v>39</v>
      </c>
      <c r="E4" s="33"/>
      <c r="F4" s="33"/>
      <c r="G4" s="33"/>
      <c r="H4" s="33"/>
    </row>
    <row r="5" spans="1:8" ht="16.5" customHeight="1">
      <c r="A5" s="33" t="s">
        <v>2</v>
      </c>
      <c r="B5" s="33" t="s">
        <v>40</v>
      </c>
      <c r="C5" s="33" t="s">
        <v>41</v>
      </c>
      <c r="D5" s="33" t="s">
        <v>4</v>
      </c>
      <c r="E5" s="33"/>
      <c r="F5" s="33"/>
      <c r="G5" s="33" t="s">
        <v>5</v>
      </c>
      <c r="H5" s="33"/>
    </row>
    <row r="6" spans="1:8" ht="10.5" customHeight="1">
      <c r="A6" s="33"/>
      <c r="B6" s="33"/>
      <c r="C6" s="33"/>
      <c r="D6" s="33"/>
      <c r="E6" s="33"/>
      <c r="F6" s="33"/>
      <c r="G6" s="33" t="s">
        <v>6</v>
      </c>
      <c r="H6" s="34" t="s">
        <v>8</v>
      </c>
    </row>
    <row r="7" spans="1:8" ht="17.25" customHeight="1">
      <c r="A7" s="33"/>
      <c r="B7" s="33"/>
      <c r="C7" s="33"/>
      <c r="D7" s="34" t="s">
        <v>11</v>
      </c>
      <c r="E7" s="34" t="s">
        <v>12</v>
      </c>
      <c r="F7" s="34" t="s">
        <v>42</v>
      </c>
      <c r="G7" s="33"/>
      <c r="H7" s="34"/>
    </row>
    <row r="8" spans="1:8" s="11" customFormat="1" ht="12.75" customHeight="1">
      <c r="A8" s="35">
        <v>1</v>
      </c>
      <c r="B8" s="35">
        <v>2</v>
      </c>
      <c r="C8" s="35">
        <v>3</v>
      </c>
      <c r="D8" s="35">
        <v>4</v>
      </c>
      <c r="E8" s="35"/>
      <c r="F8" s="35"/>
      <c r="G8" s="35">
        <v>5</v>
      </c>
      <c r="H8" s="35">
        <v>6</v>
      </c>
    </row>
    <row r="9" spans="1:8" s="11" customFormat="1" ht="12.75" customHeight="1">
      <c r="A9" s="35"/>
      <c r="B9" s="36" t="s">
        <v>15</v>
      </c>
      <c r="C9" s="36"/>
      <c r="D9" s="37">
        <v>5384536.79</v>
      </c>
      <c r="E9" s="37">
        <v>-485453.7</v>
      </c>
      <c r="F9" s="37">
        <f>D9+E9</f>
        <v>4899083.09</v>
      </c>
      <c r="G9" s="37">
        <v>324700.75</v>
      </c>
      <c r="H9" s="37">
        <v>4574382.34</v>
      </c>
    </row>
    <row r="10" spans="1:8" s="11" customFormat="1" ht="12.75" customHeight="1">
      <c r="A10" s="35"/>
      <c r="B10" s="35" t="s">
        <v>43</v>
      </c>
      <c r="C10" s="35" t="s">
        <v>44</v>
      </c>
      <c r="D10" s="38">
        <v>3180836.04</v>
      </c>
      <c r="E10" s="38">
        <v>-485453.7</v>
      </c>
      <c r="F10" s="38">
        <f>D10+E10</f>
        <v>2695382.34</v>
      </c>
      <c r="G10" s="38"/>
      <c r="H10" s="38">
        <v>-485453.7</v>
      </c>
    </row>
    <row r="11" spans="1:8" s="11" customFormat="1" ht="12.75" customHeight="1">
      <c r="A11" s="39">
        <v>400</v>
      </c>
      <c r="B11" s="39" t="s">
        <v>45</v>
      </c>
      <c r="C11" s="39"/>
      <c r="D11" s="40">
        <v>377000</v>
      </c>
      <c r="E11" s="40">
        <f>SUM(E12)</f>
        <v>-275723</v>
      </c>
      <c r="F11" s="40">
        <f>SUM(D11:E11)</f>
        <v>101277</v>
      </c>
      <c r="G11" s="40">
        <v>2000</v>
      </c>
      <c r="H11" s="40">
        <v>99277</v>
      </c>
    </row>
    <row r="12" spans="1:8" s="11" customFormat="1" ht="12.75" customHeight="1">
      <c r="A12" s="35"/>
      <c r="B12" s="35">
        <v>40002</v>
      </c>
      <c r="C12" s="35" t="s">
        <v>46</v>
      </c>
      <c r="D12" s="38">
        <v>377000</v>
      </c>
      <c r="E12" s="38">
        <v>-275723</v>
      </c>
      <c r="F12" s="38">
        <f>SUM(D12:E12)</f>
        <v>101277</v>
      </c>
      <c r="G12" s="38"/>
      <c r="H12" s="38">
        <v>-275723</v>
      </c>
    </row>
    <row r="13" spans="1:8" s="11" customFormat="1" ht="12.75" customHeight="1">
      <c r="A13" s="39">
        <v>600</v>
      </c>
      <c r="B13" s="39" t="s">
        <v>47</v>
      </c>
      <c r="C13" s="39"/>
      <c r="D13" s="40">
        <v>4766784.08</v>
      </c>
      <c r="E13" s="40">
        <f>SUM(E14:E23)</f>
        <v>-2100692</v>
      </c>
      <c r="F13" s="40">
        <f>SUM(D13:E13)</f>
        <v>2666092.08</v>
      </c>
      <c r="G13" s="40">
        <v>1961895</v>
      </c>
      <c r="H13" s="40">
        <v>704197.08</v>
      </c>
    </row>
    <row r="14" spans="1:8" s="11" customFormat="1" ht="18" customHeight="1">
      <c r="A14" s="41"/>
      <c r="B14" s="42">
        <v>60016</v>
      </c>
      <c r="C14" s="42" t="s">
        <v>48</v>
      </c>
      <c r="D14" s="43">
        <v>4766784.08</v>
      </c>
      <c r="E14" s="43">
        <v>1041308</v>
      </c>
      <c r="F14" s="43">
        <f>SUM(D14:E23)</f>
        <v>2666092.08</v>
      </c>
      <c r="G14" s="43">
        <v>1041308</v>
      </c>
      <c r="H14" s="43"/>
    </row>
    <row r="15" spans="1:8" s="11" customFormat="1" ht="15" customHeight="1">
      <c r="A15" s="41"/>
      <c r="B15" s="41"/>
      <c r="C15" s="41"/>
      <c r="D15" s="43"/>
      <c r="E15" s="43">
        <v>87000</v>
      </c>
      <c r="F15" s="43"/>
      <c r="G15" s="43"/>
      <c r="H15" s="43">
        <v>87000</v>
      </c>
    </row>
    <row r="16" spans="1:8" s="11" customFormat="1" ht="14.25" customHeight="1">
      <c r="A16" s="41"/>
      <c r="B16" s="41"/>
      <c r="C16" s="41"/>
      <c r="D16" s="43"/>
      <c r="E16" s="43">
        <v>-20000</v>
      </c>
      <c r="F16" s="43"/>
      <c r="G16" s="43"/>
      <c r="H16" s="43">
        <v>-20000</v>
      </c>
    </row>
    <row r="17" spans="1:8" s="11" customFormat="1" ht="12.75" customHeight="1">
      <c r="A17" s="41"/>
      <c r="B17" s="41"/>
      <c r="C17" s="41"/>
      <c r="D17" s="43"/>
      <c r="E17" s="43">
        <v>42000</v>
      </c>
      <c r="F17" s="43"/>
      <c r="G17" s="43"/>
      <c r="H17" s="43">
        <v>42000</v>
      </c>
    </row>
    <row r="18" spans="1:8" s="11" customFormat="1" ht="15" customHeight="1">
      <c r="A18" s="41"/>
      <c r="B18" s="41"/>
      <c r="C18" s="41"/>
      <c r="D18" s="43"/>
      <c r="E18" s="43">
        <v>-770000</v>
      </c>
      <c r="F18" s="43"/>
      <c r="G18" s="43"/>
      <c r="H18" s="43">
        <v>-770000</v>
      </c>
    </row>
    <row r="19" spans="1:8" s="11" customFormat="1" ht="13.5" customHeight="1">
      <c r="A19" s="41"/>
      <c r="B19" s="41"/>
      <c r="C19" s="41"/>
      <c r="D19" s="43"/>
      <c r="E19" s="43">
        <v>-745140</v>
      </c>
      <c r="F19" s="43"/>
      <c r="G19" s="43"/>
      <c r="H19" s="43">
        <v>-745140</v>
      </c>
    </row>
    <row r="20" spans="1:8" s="11" customFormat="1" ht="14.25" customHeight="1">
      <c r="A20" s="41"/>
      <c r="B20" s="41"/>
      <c r="C20" s="41"/>
      <c r="D20" s="43"/>
      <c r="E20" s="43">
        <v>-765860</v>
      </c>
      <c r="F20" s="43"/>
      <c r="G20" s="43"/>
      <c r="H20" s="43">
        <v>-765860</v>
      </c>
    </row>
    <row r="21" spans="1:8" s="11" customFormat="1" ht="15.75" customHeight="1">
      <c r="A21" s="41"/>
      <c r="B21" s="41"/>
      <c r="C21" s="41"/>
      <c r="D21" s="43"/>
      <c r="E21" s="43">
        <v>-220000</v>
      </c>
      <c r="F21" s="43"/>
      <c r="G21" s="43"/>
      <c r="H21" s="43">
        <v>-220000</v>
      </c>
    </row>
    <row r="22" spans="1:8" s="11" customFormat="1" ht="14.25" customHeight="1">
      <c r="A22" s="41"/>
      <c r="B22" s="41"/>
      <c r="C22" s="41"/>
      <c r="D22" s="43"/>
      <c r="E22" s="43">
        <v>-280000</v>
      </c>
      <c r="F22" s="43"/>
      <c r="G22" s="43"/>
      <c r="H22" s="43">
        <v>-280000</v>
      </c>
    </row>
    <row r="23" spans="1:8" s="11" customFormat="1" ht="14.25" customHeight="1">
      <c r="A23" s="41"/>
      <c r="B23" s="41"/>
      <c r="C23" s="41"/>
      <c r="D23" s="43"/>
      <c r="E23" s="43">
        <v>-470000</v>
      </c>
      <c r="F23" s="43"/>
      <c r="G23" s="43"/>
      <c r="H23" s="43">
        <v>-470000</v>
      </c>
    </row>
    <row r="24" spans="1:8" s="11" customFormat="1" ht="15" customHeight="1">
      <c r="A24" s="44">
        <v>700</v>
      </c>
      <c r="B24" s="44" t="s">
        <v>18</v>
      </c>
      <c r="C24" s="44"/>
      <c r="D24" s="45">
        <v>326331.76</v>
      </c>
      <c r="E24" s="45">
        <f>SUM(E25:E27)</f>
        <v>120000</v>
      </c>
      <c r="F24" s="45">
        <f>SUM(D24:E24)</f>
        <v>446331.76</v>
      </c>
      <c r="G24" s="45">
        <v>343251.32</v>
      </c>
      <c r="H24" s="45">
        <v>103080.44</v>
      </c>
    </row>
    <row r="25" spans="1:8" s="11" customFormat="1" ht="14.25" customHeight="1">
      <c r="A25" s="41"/>
      <c r="B25" s="42">
        <v>70005</v>
      </c>
      <c r="C25" s="42" t="s">
        <v>49</v>
      </c>
      <c r="D25" s="43">
        <v>326331.76</v>
      </c>
      <c r="E25" s="43">
        <v>20000</v>
      </c>
      <c r="F25" s="43">
        <f>SUM(D25:E27)</f>
        <v>446331.76</v>
      </c>
      <c r="G25" s="43">
        <v>20000</v>
      </c>
      <c r="H25" s="43"/>
    </row>
    <row r="26" spans="1:8" s="11" customFormat="1" ht="14.25" customHeight="1">
      <c r="A26" s="41"/>
      <c r="B26" s="42"/>
      <c r="C26" s="42"/>
      <c r="D26" s="43"/>
      <c r="E26" s="43">
        <v>50000</v>
      </c>
      <c r="F26" s="43"/>
      <c r="G26" s="43">
        <v>50000</v>
      </c>
      <c r="H26" s="43"/>
    </row>
    <row r="27" spans="1:8" s="11" customFormat="1" ht="15.75" customHeight="1">
      <c r="A27" s="41"/>
      <c r="B27" s="42"/>
      <c r="C27" s="42"/>
      <c r="D27" s="43"/>
      <c r="E27" s="43">
        <v>50000</v>
      </c>
      <c r="F27" s="43"/>
      <c r="G27" s="43">
        <v>50000</v>
      </c>
      <c r="H27" s="43"/>
    </row>
    <row r="28" spans="1:8" s="11" customFormat="1" ht="19.5" customHeight="1">
      <c r="A28" s="44">
        <v>750</v>
      </c>
      <c r="B28" s="46" t="s">
        <v>20</v>
      </c>
      <c r="C28" s="46"/>
      <c r="D28" s="45">
        <v>3670416.26</v>
      </c>
      <c r="E28" s="45">
        <f>SUM(E29:E33)</f>
        <v>13342.35</v>
      </c>
      <c r="F28" s="45">
        <f>SUM(D28:E28)</f>
        <v>3683758.61</v>
      </c>
      <c r="G28" s="45">
        <v>3655116.11</v>
      </c>
      <c r="H28" s="45">
        <v>28642.5</v>
      </c>
    </row>
    <row r="29" spans="1:8" s="11" customFormat="1" ht="12.75" customHeight="1">
      <c r="A29" s="47"/>
      <c r="B29" s="47">
        <v>75023</v>
      </c>
      <c r="C29" s="47" t="s">
        <v>50</v>
      </c>
      <c r="D29" s="48">
        <v>3331504.76</v>
      </c>
      <c r="E29" s="48">
        <v>-2000</v>
      </c>
      <c r="F29" s="48">
        <f>SUM(D29:E31)</f>
        <v>3329504.76</v>
      </c>
      <c r="G29" s="48"/>
      <c r="H29" s="48">
        <v>-2000</v>
      </c>
    </row>
    <row r="30" spans="1:8" s="11" customFormat="1" ht="12.75" customHeight="1">
      <c r="A30" s="47"/>
      <c r="B30" s="47"/>
      <c r="C30" s="47"/>
      <c r="D30" s="48"/>
      <c r="E30" s="48">
        <v>-20000</v>
      </c>
      <c r="F30" s="48"/>
      <c r="G30" s="48">
        <v>-20000</v>
      </c>
      <c r="H30" s="48"/>
    </row>
    <row r="31" spans="1:8" s="11" customFormat="1" ht="12.75" customHeight="1">
      <c r="A31" s="47"/>
      <c r="B31" s="47"/>
      <c r="C31" s="47"/>
      <c r="D31" s="48"/>
      <c r="E31" s="48">
        <v>20000</v>
      </c>
      <c r="F31" s="48"/>
      <c r="G31" s="48">
        <v>20000</v>
      </c>
      <c r="H31" s="48"/>
    </row>
    <row r="32" spans="1:8" s="11" customFormat="1" ht="12.75" customHeight="1">
      <c r="A32" s="49"/>
      <c r="B32" s="49">
        <v>75075</v>
      </c>
      <c r="C32" s="49" t="s">
        <v>51</v>
      </c>
      <c r="D32" s="50">
        <v>15000</v>
      </c>
      <c r="E32" s="50">
        <v>4842.35</v>
      </c>
      <c r="F32" s="50">
        <f>SUM(D32:E33)</f>
        <v>30342.35</v>
      </c>
      <c r="G32" s="50">
        <v>4842.35</v>
      </c>
      <c r="H32" s="50"/>
    </row>
    <row r="33" spans="1:8" s="11" customFormat="1" ht="12.75" customHeight="1">
      <c r="A33" s="49"/>
      <c r="B33" s="49"/>
      <c r="C33" s="49"/>
      <c r="D33" s="50"/>
      <c r="E33" s="50">
        <v>10500</v>
      </c>
      <c r="F33" s="50"/>
      <c r="G33" s="50">
        <v>10500</v>
      </c>
      <c r="H33" s="50"/>
    </row>
    <row r="34" spans="1:8" s="11" customFormat="1" ht="12.75" customHeight="1">
      <c r="A34" s="44">
        <v>801</v>
      </c>
      <c r="B34" s="44" t="s">
        <v>34</v>
      </c>
      <c r="C34" s="44"/>
      <c r="D34" s="45">
        <v>11999525.55</v>
      </c>
      <c r="E34" s="45">
        <f>SUM(E35)</f>
        <v>-90324.46</v>
      </c>
      <c r="F34" s="45">
        <f>SUM(D34:E34)</f>
        <v>11909201.09</v>
      </c>
      <c r="G34" s="51">
        <v>11405058.55</v>
      </c>
      <c r="H34" s="51">
        <v>504142.54</v>
      </c>
    </row>
    <row r="35" spans="1:8" s="11" customFormat="1" ht="12.75" customHeight="1">
      <c r="A35" s="49"/>
      <c r="B35" s="49">
        <v>80101</v>
      </c>
      <c r="C35" s="49" t="s">
        <v>52</v>
      </c>
      <c r="D35" s="50">
        <v>8093681.14</v>
      </c>
      <c r="E35" s="50">
        <v>-90324.46</v>
      </c>
      <c r="F35" s="50">
        <f>SUM(D35:E35)</f>
        <v>8003356.68</v>
      </c>
      <c r="G35" s="50"/>
      <c r="H35" s="50">
        <v>-90324.46</v>
      </c>
    </row>
    <row r="36" spans="1:8" s="11" customFormat="1" ht="12.75" customHeight="1">
      <c r="A36" s="44">
        <v>852</v>
      </c>
      <c r="B36" s="44" t="s">
        <v>53</v>
      </c>
      <c r="C36" s="44"/>
      <c r="D36" s="45">
        <v>6032726.36</v>
      </c>
      <c r="E36" s="45">
        <f>SUM(E37:E49)</f>
        <v>0</v>
      </c>
      <c r="F36" s="45">
        <f>SUM(D36:E36)</f>
        <v>6032726.36</v>
      </c>
      <c r="G36" s="45">
        <v>6032726.36</v>
      </c>
      <c r="H36" s="51">
        <v>0</v>
      </c>
    </row>
    <row r="37" spans="1:8" s="11" customFormat="1" ht="12.75" customHeight="1">
      <c r="A37" s="49"/>
      <c r="B37" s="49">
        <v>85202</v>
      </c>
      <c r="C37" s="49" t="s">
        <v>54</v>
      </c>
      <c r="D37" s="50">
        <v>280000</v>
      </c>
      <c r="E37" s="50">
        <v>20000</v>
      </c>
      <c r="F37" s="50">
        <f>SUM(D37:E37)</f>
        <v>300000</v>
      </c>
      <c r="G37" s="50">
        <v>20000</v>
      </c>
      <c r="H37" s="52"/>
    </row>
    <row r="38" spans="1:8" s="11" customFormat="1" ht="14.25" customHeight="1">
      <c r="A38" s="49"/>
      <c r="B38" s="49">
        <v>85212</v>
      </c>
      <c r="C38" s="53" t="s">
        <v>55</v>
      </c>
      <c r="D38" s="50">
        <v>4074000</v>
      </c>
      <c r="E38" s="50">
        <v>14000</v>
      </c>
      <c r="F38" s="50">
        <f>SUM(D38:E41)</f>
        <v>4094000</v>
      </c>
      <c r="G38" s="50">
        <v>14000</v>
      </c>
      <c r="H38" s="52"/>
    </row>
    <row r="39" spans="1:8" s="11" customFormat="1" ht="12.75" customHeight="1">
      <c r="A39" s="49"/>
      <c r="B39" s="49"/>
      <c r="C39" s="49"/>
      <c r="D39" s="50"/>
      <c r="E39" s="50">
        <v>-534</v>
      </c>
      <c r="F39" s="50"/>
      <c r="G39" s="50">
        <v>-534</v>
      </c>
      <c r="H39" s="52"/>
    </row>
    <row r="40" spans="1:8" s="11" customFormat="1" ht="12.75" customHeight="1">
      <c r="A40" s="49"/>
      <c r="B40" s="49"/>
      <c r="C40" s="49"/>
      <c r="D40" s="50"/>
      <c r="E40" s="50">
        <v>6000</v>
      </c>
      <c r="F40" s="50"/>
      <c r="G40" s="50">
        <v>6000</v>
      </c>
      <c r="H40" s="52"/>
    </row>
    <row r="41" spans="1:8" s="11" customFormat="1" ht="12.75" customHeight="1">
      <c r="A41" s="49"/>
      <c r="B41" s="49"/>
      <c r="C41" s="49"/>
      <c r="D41" s="50"/>
      <c r="E41" s="50">
        <v>534</v>
      </c>
      <c r="F41" s="50"/>
      <c r="G41" s="50">
        <v>534</v>
      </c>
      <c r="H41" s="52"/>
    </row>
    <row r="42" spans="1:8" s="11" customFormat="1" ht="21" customHeight="1">
      <c r="A42" s="49"/>
      <c r="B42" s="49">
        <v>85214</v>
      </c>
      <c r="C42" s="53" t="s">
        <v>56</v>
      </c>
      <c r="D42" s="50">
        <v>281226.36</v>
      </c>
      <c r="E42" s="50">
        <v>-30000</v>
      </c>
      <c r="F42" s="50">
        <f>SUM(D42:E42)</f>
        <v>251226.36</v>
      </c>
      <c r="G42" s="50">
        <v>-30000</v>
      </c>
      <c r="H42" s="52"/>
    </row>
    <row r="43" spans="1:8" s="11" customFormat="1" ht="12.75" customHeight="1">
      <c r="A43" s="49"/>
      <c r="B43" s="49">
        <v>85219</v>
      </c>
      <c r="C43" s="53" t="s">
        <v>57</v>
      </c>
      <c r="D43" s="50">
        <v>601000</v>
      </c>
      <c r="E43" s="50">
        <v>-13102</v>
      </c>
      <c r="F43" s="50">
        <f>SUM(D43:E46)</f>
        <v>571000</v>
      </c>
      <c r="G43" s="50">
        <v>-13102</v>
      </c>
      <c r="H43" s="52"/>
    </row>
    <row r="44" spans="1:8" s="11" customFormat="1" ht="12.75" customHeight="1">
      <c r="A44" s="49"/>
      <c r="B44" s="49"/>
      <c r="C44" s="53"/>
      <c r="D44" s="50"/>
      <c r="E44" s="50">
        <v>-1898</v>
      </c>
      <c r="F44" s="50"/>
      <c r="G44" s="50">
        <v>-1898</v>
      </c>
      <c r="H44" s="52"/>
    </row>
    <row r="45" spans="1:8" s="11" customFormat="1" ht="12.75" customHeight="1">
      <c r="A45" s="49"/>
      <c r="B45" s="49"/>
      <c r="C45" s="53"/>
      <c r="D45" s="50"/>
      <c r="E45" s="50">
        <v>-5000</v>
      </c>
      <c r="F45" s="50"/>
      <c r="G45" s="50">
        <v>-5000</v>
      </c>
      <c r="H45" s="52"/>
    </row>
    <row r="46" spans="1:8" s="11" customFormat="1" ht="12.75" customHeight="1">
      <c r="A46" s="49"/>
      <c r="B46" s="49"/>
      <c r="C46" s="53"/>
      <c r="D46" s="50"/>
      <c r="E46" s="50">
        <v>-10000</v>
      </c>
      <c r="F46" s="50"/>
      <c r="G46" s="50">
        <v>-10000</v>
      </c>
      <c r="H46" s="52"/>
    </row>
    <row r="47" spans="1:8" s="11" customFormat="1" ht="12.75" customHeight="1">
      <c r="A47" s="49"/>
      <c r="B47" s="49">
        <v>85295</v>
      </c>
      <c r="C47" s="53" t="s">
        <v>58</v>
      </c>
      <c r="D47" s="50">
        <v>486600</v>
      </c>
      <c r="E47" s="50">
        <v>20000</v>
      </c>
      <c r="F47" s="50">
        <f>SUM(D47:E49)</f>
        <v>506600</v>
      </c>
      <c r="G47" s="50">
        <v>20000</v>
      </c>
      <c r="H47" s="52"/>
    </row>
    <row r="48" spans="1:8" s="11" customFormat="1" ht="12.75" customHeight="1">
      <c r="A48" s="49"/>
      <c r="B48" s="49"/>
      <c r="C48" s="53"/>
      <c r="D48" s="50"/>
      <c r="E48" s="50">
        <v>-300</v>
      </c>
      <c r="F48" s="50"/>
      <c r="G48" s="50">
        <v>-300</v>
      </c>
      <c r="H48" s="52"/>
    </row>
    <row r="49" spans="1:8" s="11" customFormat="1" ht="12.75" customHeight="1">
      <c r="A49" s="49"/>
      <c r="B49" s="49"/>
      <c r="C49" s="53"/>
      <c r="D49" s="50"/>
      <c r="E49" s="50">
        <v>300</v>
      </c>
      <c r="F49" s="50"/>
      <c r="G49" s="50">
        <v>300</v>
      </c>
      <c r="H49" s="52"/>
    </row>
    <row r="50" spans="1:8" s="11" customFormat="1" ht="12.75" customHeight="1">
      <c r="A50" s="44">
        <v>900</v>
      </c>
      <c r="B50" s="44" t="s">
        <v>59</v>
      </c>
      <c r="C50" s="44"/>
      <c r="D50" s="45">
        <v>1489213</v>
      </c>
      <c r="E50" s="45">
        <f>SUM(E51)</f>
        <v>150000</v>
      </c>
      <c r="F50" s="45">
        <f>SUM(D50:E50)</f>
        <v>1639213</v>
      </c>
      <c r="G50" s="45">
        <v>1489213</v>
      </c>
      <c r="H50" s="51">
        <v>150000</v>
      </c>
    </row>
    <row r="51" spans="1:8" s="11" customFormat="1" ht="12.75" customHeight="1">
      <c r="A51" s="49"/>
      <c r="B51" s="49">
        <v>90015</v>
      </c>
      <c r="C51" s="49" t="s">
        <v>60</v>
      </c>
      <c r="D51" s="50">
        <v>805000</v>
      </c>
      <c r="E51" s="50">
        <v>150000</v>
      </c>
      <c r="F51" s="50">
        <f>SUM(D51:E51)</f>
        <v>955000</v>
      </c>
      <c r="G51" s="50">
        <v>150000</v>
      </c>
      <c r="H51" s="52"/>
    </row>
    <row r="52" spans="1:8" ht="19.5" customHeight="1">
      <c r="A52" s="54" t="s">
        <v>61</v>
      </c>
      <c r="B52" s="54"/>
      <c r="C52" s="54"/>
      <c r="D52" s="55">
        <v>36383035.42</v>
      </c>
      <c r="E52" s="55">
        <v>-2668850.81</v>
      </c>
      <c r="F52" s="55">
        <f>SUM(D52:E52)</f>
        <v>33714184.61</v>
      </c>
      <c r="G52" s="55">
        <v>27454242.71</v>
      </c>
      <c r="H52" s="55">
        <v>6259941.9</v>
      </c>
    </row>
    <row r="53" spans="1:9" ht="11.25" customHeight="1">
      <c r="A53" s="56"/>
      <c r="B53" s="28"/>
      <c r="C53" s="57"/>
      <c r="D53" s="3"/>
      <c r="E53" s="3"/>
      <c r="F53" s="3"/>
      <c r="G53" s="58"/>
      <c r="H53" s="58"/>
      <c r="I53" s="59"/>
    </row>
    <row r="54" spans="2:6" ht="11.25" customHeight="1">
      <c r="B54" s="60"/>
      <c r="C54" s="31"/>
      <c r="D54" s="31"/>
      <c r="E54" s="31"/>
      <c r="F54" s="31"/>
    </row>
    <row r="55" spans="2:6" ht="11.25" customHeight="1">
      <c r="B55" s="60"/>
      <c r="C55" s="31"/>
      <c r="D55" s="31"/>
      <c r="E55" s="31"/>
      <c r="F55" s="31"/>
    </row>
    <row r="56" spans="2:6" ht="11.25" customHeight="1">
      <c r="B56" s="60"/>
      <c r="C56" s="31"/>
      <c r="D56" s="31"/>
      <c r="E56" s="31"/>
      <c r="F56" s="31"/>
    </row>
    <row r="57" spans="3:6" ht="11.25" customHeight="1">
      <c r="C57" s="31"/>
      <c r="D57" s="31"/>
      <c r="E57" s="31"/>
      <c r="F57" s="31"/>
    </row>
    <row r="58" spans="3:6" ht="11.25" customHeight="1">
      <c r="C58" s="31"/>
      <c r="D58" s="31"/>
      <c r="E58" s="31"/>
      <c r="F58" s="31"/>
    </row>
    <row r="59" spans="3:6" ht="11.25" customHeight="1">
      <c r="C59" s="31"/>
      <c r="D59" s="31"/>
      <c r="E59" s="31"/>
      <c r="F59" s="31"/>
    </row>
    <row r="60" spans="3:6" ht="11.25" customHeight="1">
      <c r="C60" s="31"/>
      <c r="D60" s="31"/>
      <c r="E60" s="31"/>
      <c r="F60" s="31"/>
    </row>
  </sheetData>
  <mergeCells count="51">
    <mergeCell ref="D4:H4"/>
    <mergeCell ref="A5:A6"/>
    <mergeCell ref="B5:B6"/>
    <mergeCell ref="C5:C6"/>
    <mergeCell ref="D5:F6"/>
    <mergeCell ref="G5:H5"/>
    <mergeCell ref="D8:F8"/>
    <mergeCell ref="B9:C9"/>
    <mergeCell ref="B11:C11"/>
    <mergeCell ref="B13:C13"/>
    <mergeCell ref="A14:A23"/>
    <mergeCell ref="B14:B23"/>
    <mergeCell ref="C14:C23"/>
    <mergeCell ref="D14:D23"/>
    <mergeCell ref="F14:F23"/>
    <mergeCell ref="B24:C24"/>
    <mergeCell ref="A25:A27"/>
    <mergeCell ref="B25:B27"/>
    <mergeCell ref="C25:C27"/>
    <mergeCell ref="D25:D27"/>
    <mergeCell ref="F25:F27"/>
    <mergeCell ref="B28:C28"/>
    <mergeCell ref="A29:A31"/>
    <mergeCell ref="B29:B31"/>
    <mergeCell ref="C29:C31"/>
    <mergeCell ref="D29:D31"/>
    <mergeCell ref="F29:F31"/>
    <mergeCell ref="A32:A33"/>
    <mergeCell ref="B32:B33"/>
    <mergeCell ref="C32:C33"/>
    <mergeCell ref="D32:D33"/>
    <mergeCell ref="F32:F33"/>
    <mergeCell ref="B34:C34"/>
    <mergeCell ref="B36:C36"/>
    <mergeCell ref="A38:A41"/>
    <mergeCell ref="B38:B41"/>
    <mergeCell ref="C38:C41"/>
    <mergeCell ref="D38:D41"/>
    <mergeCell ref="F38:F41"/>
    <mergeCell ref="A43:A46"/>
    <mergeCell ref="B43:B46"/>
    <mergeCell ref="C43:C46"/>
    <mergeCell ref="D43:D46"/>
    <mergeCell ref="F43:F46"/>
    <mergeCell ref="A47:A49"/>
    <mergeCell ref="B47:B49"/>
    <mergeCell ref="C47:C49"/>
    <mergeCell ref="D47:D49"/>
    <mergeCell ref="F47:F49"/>
    <mergeCell ref="B50:C50"/>
    <mergeCell ref="A52:C52"/>
  </mergeCells>
  <printOptions/>
  <pageMargins left="0.7875" right="0.49583333333333335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0"/>
  <sheetViews>
    <sheetView zoomScale="120" zoomScaleNormal="120" workbookViewId="0" topLeftCell="A1">
      <pane ySplit="8" topLeftCell="A9" activePane="bottomLeft" state="frozen"/>
      <selection pane="topLeft" activeCell="A1" sqref="A1"/>
      <selection pane="bottomLeft" activeCell="B1" sqref="B1"/>
    </sheetView>
  </sheetViews>
  <sheetFormatPr defaultColWidth="9.140625" defaultRowHeight="10.5" customHeight="1"/>
  <cols>
    <col min="1" max="1" width="3.57421875" style="61" customWidth="1"/>
    <col min="2" max="2" width="5.7109375" style="61" customWidth="1"/>
    <col min="3" max="3" width="16.7109375" style="61" customWidth="1"/>
    <col min="4" max="4" width="9.140625" style="61" customWidth="1"/>
    <col min="5" max="5" width="8.7109375" style="61" customWidth="1"/>
    <col min="6" max="6" width="10.28125" style="61" customWidth="1"/>
    <col min="7" max="7" width="9.00390625" style="61" customWidth="1"/>
    <col min="8" max="8" width="9.7109375" style="61" customWidth="1"/>
    <col min="9" max="9" width="8.7109375" style="61" customWidth="1"/>
    <col min="10" max="10" width="7.8515625" style="61" customWidth="1"/>
    <col min="11" max="11" width="8.28125" style="62" customWidth="1"/>
    <col min="12" max="12" width="8.421875" style="62" customWidth="1"/>
    <col min="13" max="13" width="7.140625" style="62" customWidth="1"/>
    <col min="14" max="14" width="7.28125" style="62" customWidth="1"/>
    <col min="15" max="15" width="4.7109375" style="62" customWidth="1"/>
    <col min="16" max="16" width="18.00390625" style="62" customWidth="1"/>
    <col min="17" max="255" width="9.140625" style="62" customWidth="1"/>
  </cols>
  <sheetData>
    <row r="1" spans="1:14" ht="10.5" customHeight="1">
      <c r="A1" s="63"/>
      <c r="B1" s="63"/>
      <c r="C1" s="63"/>
      <c r="D1" s="63"/>
      <c r="E1" s="63"/>
      <c r="F1" s="63"/>
      <c r="G1" s="64"/>
      <c r="H1" s="65"/>
      <c r="I1" s="66"/>
      <c r="J1" s="67"/>
      <c r="K1" s="68" t="s">
        <v>62</v>
      </c>
      <c r="L1" s="68"/>
      <c r="M1" s="68"/>
      <c r="N1" s="68"/>
    </row>
    <row r="2" spans="1:14" ht="17.25" customHeight="1">
      <c r="A2" s="63"/>
      <c r="B2" s="63"/>
      <c r="C2" s="63" t="s">
        <v>63</v>
      </c>
      <c r="D2" s="63"/>
      <c r="E2" s="63"/>
      <c r="F2" s="63"/>
      <c r="G2" s="66"/>
      <c r="H2" s="65"/>
      <c r="I2" s="66"/>
      <c r="J2" s="67"/>
      <c r="K2" s="68"/>
      <c r="L2" s="68"/>
      <c r="M2" s="68"/>
      <c r="N2" s="68"/>
    </row>
    <row r="3" spans="1:8" ht="10.5" customHeight="1">
      <c r="A3" s="69"/>
      <c r="B3" s="69"/>
      <c r="C3" s="69"/>
      <c r="D3" s="70"/>
      <c r="E3" s="71" t="s">
        <v>64</v>
      </c>
      <c r="F3" s="70"/>
      <c r="G3" s="69"/>
      <c r="H3" s="69"/>
    </row>
    <row r="4" spans="1:8" ht="10.5" customHeight="1">
      <c r="A4" s="69"/>
      <c r="B4" s="69"/>
      <c r="C4" s="69"/>
      <c r="D4" s="70"/>
      <c r="E4" s="71"/>
      <c r="F4" s="70"/>
      <c r="G4" s="69"/>
      <c r="H4" s="69"/>
    </row>
    <row r="5" spans="1:8" ht="10.5" customHeight="1">
      <c r="A5" s="69"/>
      <c r="B5" s="69"/>
      <c r="C5" s="69"/>
      <c r="D5" s="70"/>
      <c r="E5" s="71"/>
      <c r="F5" s="70"/>
      <c r="G5" s="69"/>
      <c r="H5" s="69"/>
    </row>
    <row r="6" spans="1:8" ht="10.5" customHeight="1">
      <c r="A6" s="69"/>
      <c r="B6" s="69"/>
      <c r="C6" s="69"/>
      <c r="D6" s="70"/>
      <c r="E6" s="71"/>
      <c r="F6" s="70"/>
      <c r="G6" s="69"/>
      <c r="H6" s="69"/>
    </row>
    <row r="7" spans="1:14" ht="10.5" customHeight="1">
      <c r="A7" s="72" t="s">
        <v>2</v>
      </c>
      <c r="B7" s="72" t="s">
        <v>40</v>
      </c>
      <c r="C7" s="72" t="s">
        <v>65</v>
      </c>
      <c r="D7" s="72" t="s">
        <v>4</v>
      </c>
      <c r="E7" s="72"/>
      <c r="F7" s="72"/>
      <c r="G7" s="72" t="s">
        <v>66</v>
      </c>
      <c r="H7" s="72" t="s">
        <v>7</v>
      </c>
      <c r="I7" s="72"/>
      <c r="J7" s="72" t="s">
        <v>67</v>
      </c>
      <c r="K7" s="72" t="s">
        <v>68</v>
      </c>
      <c r="L7" s="72" t="s">
        <v>69</v>
      </c>
      <c r="M7" s="72" t="s">
        <v>70</v>
      </c>
      <c r="N7" s="72" t="s">
        <v>71</v>
      </c>
    </row>
    <row r="8" spans="1:14" ht="12.75" customHeight="1" hidden="1">
      <c r="A8" s="72"/>
      <c r="B8" s="72"/>
      <c r="C8" s="72"/>
      <c r="D8" s="72"/>
      <c r="E8" s="72"/>
      <c r="F8" s="72"/>
      <c r="G8" s="72"/>
      <c r="H8" s="73"/>
      <c r="I8" s="73"/>
      <c r="J8" s="72"/>
      <c r="K8" s="72"/>
      <c r="L8" s="72"/>
      <c r="M8" s="72"/>
      <c r="N8" s="72"/>
    </row>
    <row r="9" spans="1:14" ht="53.25" customHeight="1">
      <c r="A9" s="72"/>
      <c r="B9" s="72"/>
      <c r="C9" s="72"/>
      <c r="D9" s="72"/>
      <c r="E9" s="72"/>
      <c r="F9" s="72"/>
      <c r="G9" s="72"/>
      <c r="H9" s="73" t="s">
        <v>72</v>
      </c>
      <c r="I9" s="73" t="s">
        <v>73</v>
      </c>
      <c r="J9" s="72"/>
      <c r="K9" s="72"/>
      <c r="L9" s="72"/>
      <c r="M9" s="72"/>
      <c r="N9" s="72"/>
    </row>
    <row r="10" spans="1:14" ht="21.75" customHeight="1">
      <c r="A10" s="73"/>
      <c r="B10" s="73"/>
      <c r="C10" s="73"/>
      <c r="D10" s="73" t="s">
        <v>11</v>
      </c>
      <c r="E10" s="73" t="s">
        <v>12</v>
      </c>
      <c r="F10" s="73" t="s">
        <v>13</v>
      </c>
      <c r="G10" s="73"/>
      <c r="H10" s="73"/>
      <c r="I10" s="73"/>
      <c r="J10" s="73"/>
      <c r="K10" s="73"/>
      <c r="L10" s="73"/>
      <c r="M10" s="73"/>
      <c r="N10" s="73"/>
    </row>
    <row r="11" spans="1:14" ht="15.75" customHeight="1">
      <c r="A11" s="74">
        <v>1</v>
      </c>
      <c r="B11" s="74">
        <v>2</v>
      </c>
      <c r="C11" s="74">
        <v>3</v>
      </c>
      <c r="D11" s="74">
        <v>4</v>
      </c>
      <c r="E11" s="74"/>
      <c r="F11" s="74"/>
      <c r="G11" s="74">
        <v>5</v>
      </c>
      <c r="H11" s="74">
        <v>6</v>
      </c>
      <c r="I11" s="74">
        <v>7</v>
      </c>
      <c r="J11" s="74">
        <v>8</v>
      </c>
      <c r="K11" s="74">
        <v>9</v>
      </c>
      <c r="L11" s="74">
        <v>10</v>
      </c>
      <c r="M11" s="74">
        <v>11</v>
      </c>
      <c r="N11" s="74">
        <v>12</v>
      </c>
    </row>
    <row r="12" spans="1:14" ht="15.75" customHeight="1">
      <c r="A12" s="72">
        <v>600</v>
      </c>
      <c r="B12" s="72" t="s">
        <v>47</v>
      </c>
      <c r="C12" s="72"/>
      <c r="D12" s="75">
        <v>920587</v>
      </c>
      <c r="E12" s="75">
        <f>SUM(E13)</f>
        <v>1041308</v>
      </c>
      <c r="F12" s="75">
        <f>SUM(D12:E12)</f>
        <v>1961895</v>
      </c>
      <c r="G12" s="75">
        <v>1961895</v>
      </c>
      <c r="H12" s="75"/>
      <c r="I12" s="75">
        <v>1961895</v>
      </c>
      <c r="J12" s="75"/>
      <c r="K12" s="75"/>
      <c r="L12" s="75"/>
      <c r="M12" s="75"/>
      <c r="N12" s="75"/>
    </row>
    <row r="13" spans="1:14" ht="15.75" customHeight="1">
      <c r="A13" s="74"/>
      <c r="B13" s="74">
        <v>60016</v>
      </c>
      <c r="C13" s="74" t="s">
        <v>48</v>
      </c>
      <c r="D13" s="76">
        <v>920587</v>
      </c>
      <c r="E13" s="76">
        <v>1041308</v>
      </c>
      <c r="F13" s="76">
        <f>SUM(D13:E13)</f>
        <v>1961895</v>
      </c>
      <c r="G13" s="76">
        <v>1041308</v>
      </c>
      <c r="H13" s="76"/>
      <c r="I13" s="76">
        <v>1041308</v>
      </c>
      <c r="J13" s="76"/>
      <c r="K13" s="76"/>
      <c r="L13" s="76"/>
      <c r="M13" s="76"/>
      <c r="N13" s="76"/>
    </row>
    <row r="14" spans="1:14" ht="15.75" customHeight="1">
      <c r="A14" s="72">
        <v>700</v>
      </c>
      <c r="B14" s="72" t="s">
        <v>18</v>
      </c>
      <c r="C14" s="72"/>
      <c r="D14" s="75">
        <v>223251.32</v>
      </c>
      <c r="E14" s="75">
        <v>120000</v>
      </c>
      <c r="F14" s="75">
        <f>SUM(D14:E14)</f>
        <v>343251.32</v>
      </c>
      <c r="G14" s="75">
        <v>343251.32</v>
      </c>
      <c r="H14" s="75"/>
      <c r="I14" s="75">
        <v>343251.32</v>
      </c>
      <c r="J14" s="75"/>
      <c r="K14" s="75"/>
      <c r="L14" s="75"/>
      <c r="M14" s="75"/>
      <c r="N14" s="75"/>
    </row>
    <row r="15" spans="1:14" ht="24" customHeight="1">
      <c r="A15" s="74"/>
      <c r="B15" s="74">
        <v>70005</v>
      </c>
      <c r="C15" s="74" t="s">
        <v>74</v>
      </c>
      <c r="D15" s="76">
        <v>223251.32</v>
      </c>
      <c r="E15" s="76">
        <v>120000</v>
      </c>
      <c r="F15" s="76">
        <f>SUM(D15:E15)</f>
        <v>343251.32</v>
      </c>
      <c r="G15" s="76">
        <v>120000</v>
      </c>
      <c r="H15" s="76"/>
      <c r="I15" s="76">
        <v>120000</v>
      </c>
      <c r="J15" s="76"/>
      <c r="K15" s="76"/>
      <c r="L15" s="76"/>
      <c r="M15" s="76"/>
      <c r="N15" s="76"/>
    </row>
    <row r="16" spans="1:15" ht="21" customHeight="1">
      <c r="A16" s="77">
        <v>750</v>
      </c>
      <c r="B16" s="77" t="s">
        <v>20</v>
      </c>
      <c r="C16" s="77"/>
      <c r="D16" s="78">
        <v>3639773.76</v>
      </c>
      <c r="E16" s="78">
        <f>SUM(E17:E20)</f>
        <v>15342.349999999999</v>
      </c>
      <c r="F16" s="78">
        <f>SUM(D16:E16)</f>
        <v>3655116.11</v>
      </c>
      <c r="G16" s="78">
        <v>3480116.11</v>
      </c>
      <c r="H16" s="78">
        <v>2721160.83</v>
      </c>
      <c r="I16" s="78">
        <v>758955.28</v>
      </c>
      <c r="J16" s="78"/>
      <c r="K16" s="78">
        <v>175000</v>
      </c>
      <c r="L16" s="78"/>
      <c r="M16" s="78"/>
      <c r="N16" s="78"/>
      <c r="O16" s="79"/>
    </row>
    <row r="17" spans="1:15" ht="21" customHeight="1">
      <c r="A17" s="80"/>
      <c r="B17" s="80">
        <v>75023</v>
      </c>
      <c r="C17" s="81" t="s">
        <v>50</v>
      </c>
      <c r="D17" s="82">
        <v>3314504.76</v>
      </c>
      <c r="E17" s="82">
        <v>-20000</v>
      </c>
      <c r="F17" s="82">
        <f>SUM(D17:E18)</f>
        <v>3314504.76</v>
      </c>
      <c r="G17" s="82">
        <v>-20000</v>
      </c>
      <c r="H17" s="82"/>
      <c r="I17" s="82">
        <v>-20000</v>
      </c>
      <c r="J17" s="82"/>
      <c r="K17" s="82"/>
      <c r="L17" s="82"/>
      <c r="M17" s="82"/>
      <c r="N17" s="83"/>
      <c r="O17" s="79"/>
    </row>
    <row r="18" spans="1:15" ht="21" customHeight="1">
      <c r="A18" s="80"/>
      <c r="B18" s="80"/>
      <c r="C18" s="81"/>
      <c r="D18" s="82"/>
      <c r="E18" s="82">
        <v>20000</v>
      </c>
      <c r="F18" s="82"/>
      <c r="G18" s="82">
        <v>20000</v>
      </c>
      <c r="H18" s="82"/>
      <c r="I18" s="82">
        <v>20000</v>
      </c>
      <c r="J18" s="82"/>
      <c r="K18" s="82"/>
      <c r="L18" s="82"/>
      <c r="M18" s="82"/>
      <c r="N18" s="83"/>
      <c r="O18" s="79"/>
    </row>
    <row r="19" spans="1:15" ht="21" customHeight="1">
      <c r="A19" s="80"/>
      <c r="B19" s="80">
        <v>75075</v>
      </c>
      <c r="C19" s="81" t="s">
        <v>51</v>
      </c>
      <c r="D19" s="82">
        <v>15000</v>
      </c>
      <c r="E19" s="82">
        <v>4842.35</v>
      </c>
      <c r="F19" s="82">
        <f>SUM(D19:E20)</f>
        <v>30342.35</v>
      </c>
      <c r="G19" s="82">
        <v>4842.35</v>
      </c>
      <c r="H19" s="82"/>
      <c r="I19" s="82">
        <v>4842.35</v>
      </c>
      <c r="J19" s="82"/>
      <c r="K19" s="82"/>
      <c r="L19" s="82"/>
      <c r="M19" s="82"/>
      <c r="N19" s="83"/>
      <c r="O19" s="79"/>
    </row>
    <row r="20" spans="1:15" ht="21" customHeight="1">
      <c r="A20" s="80"/>
      <c r="B20" s="80"/>
      <c r="C20" s="81"/>
      <c r="D20" s="82"/>
      <c r="E20" s="82">
        <v>10500</v>
      </c>
      <c r="F20" s="82"/>
      <c r="G20" s="82">
        <v>10500</v>
      </c>
      <c r="H20" s="82"/>
      <c r="I20" s="82">
        <v>10500</v>
      </c>
      <c r="J20" s="82"/>
      <c r="K20" s="82"/>
      <c r="L20" s="82"/>
      <c r="M20" s="82"/>
      <c r="N20" s="83"/>
      <c r="O20" s="79"/>
    </row>
    <row r="21" spans="1:14" ht="20.25" customHeight="1">
      <c r="A21" s="84">
        <v>852</v>
      </c>
      <c r="B21" s="84" t="s">
        <v>53</v>
      </c>
      <c r="C21" s="84"/>
      <c r="D21" s="85">
        <v>6032726.36</v>
      </c>
      <c r="E21" s="78">
        <f>SUM(E22:E34)</f>
        <v>0</v>
      </c>
      <c r="F21" s="85">
        <f>SUM(D21:E21)</f>
        <v>6032726.36</v>
      </c>
      <c r="G21" s="78">
        <v>1137450</v>
      </c>
      <c r="H21" s="78">
        <v>713147</v>
      </c>
      <c r="I21" s="78">
        <v>424303</v>
      </c>
      <c r="J21" s="78"/>
      <c r="K21" s="78">
        <v>4895276.36</v>
      </c>
      <c r="L21" s="78"/>
      <c r="M21" s="78"/>
      <c r="N21" s="78"/>
    </row>
    <row r="22" spans="1:14" ht="20.25" customHeight="1">
      <c r="A22" s="86"/>
      <c r="B22" s="81">
        <v>85202</v>
      </c>
      <c r="C22" s="81" t="s">
        <v>54</v>
      </c>
      <c r="D22" s="87">
        <v>280000</v>
      </c>
      <c r="E22" s="88">
        <v>20000</v>
      </c>
      <c r="F22" s="87">
        <f>SUM(D22:E22)</f>
        <v>300000</v>
      </c>
      <c r="G22" s="88">
        <v>20000</v>
      </c>
      <c r="H22" s="88"/>
      <c r="I22" s="88">
        <v>20000</v>
      </c>
      <c r="J22" s="88"/>
      <c r="K22" s="88"/>
      <c r="L22" s="88"/>
      <c r="M22" s="88"/>
      <c r="N22" s="88"/>
    </row>
    <row r="23" spans="1:14" ht="19.5" customHeight="1">
      <c r="A23" s="86"/>
      <c r="B23" s="81">
        <v>85212</v>
      </c>
      <c r="C23" s="89" t="s">
        <v>55</v>
      </c>
      <c r="D23" s="87">
        <v>4074000</v>
      </c>
      <c r="E23" s="88">
        <v>14000</v>
      </c>
      <c r="F23" s="87">
        <f>SUM(D23:E26)</f>
        <v>4094000</v>
      </c>
      <c r="G23" s="88">
        <v>14000</v>
      </c>
      <c r="H23" s="88">
        <v>14000</v>
      </c>
      <c r="I23" s="88"/>
      <c r="J23" s="88"/>
      <c r="K23" s="88"/>
      <c r="L23" s="88"/>
      <c r="M23" s="88"/>
      <c r="N23" s="88"/>
    </row>
    <row r="24" spans="1:14" ht="20.25" customHeight="1">
      <c r="A24" s="86"/>
      <c r="B24" s="81"/>
      <c r="C24" s="81"/>
      <c r="D24" s="87"/>
      <c r="E24" s="88">
        <v>-534</v>
      </c>
      <c r="F24" s="87"/>
      <c r="G24" s="88">
        <v>-534</v>
      </c>
      <c r="H24" s="88">
        <v>-534</v>
      </c>
      <c r="I24" s="88"/>
      <c r="J24" s="88"/>
      <c r="K24" s="88"/>
      <c r="L24" s="88"/>
      <c r="M24" s="88"/>
      <c r="N24" s="88"/>
    </row>
    <row r="25" spans="1:14" ht="20.25" customHeight="1">
      <c r="A25" s="86"/>
      <c r="B25" s="81"/>
      <c r="C25" s="81"/>
      <c r="D25" s="87"/>
      <c r="E25" s="88">
        <v>6000</v>
      </c>
      <c r="F25" s="87"/>
      <c r="G25" s="88">
        <v>6000</v>
      </c>
      <c r="H25" s="88">
        <v>6000</v>
      </c>
      <c r="I25" s="88"/>
      <c r="J25" s="88"/>
      <c r="K25" s="88"/>
      <c r="L25" s="88"/>
      <c r="M25" s="88"/>
      <c r="N25" s="88"/>
    </row>
    <row r="26" spans="1:14" ht="20.25" customHeight="1">
      <c r="A26" s="86"/>
      <c r="B26" s="81"/>
      <c r="C26" s="81"/>
      <c r="D26" s="87"/>
      <c r="E26" s="88">
        <v>534</v>
      </c>
      <c r="F26" s="87"/>
      <c r="G26" s="88">
        <v>534</v>
      </c>
      <c r="H26" s="88">
        <v>534</v>
      </c>
      <c r="I26" s="88"/>
      <c r="J26" s="88"/>
      <c r="K26" s="88"/>
      <c r="L26" s="88"/>
      <c r="M26" s="88"/>
      <c r="N26" s="88"/>
    </row>
    <row r="27" spans="1:14" ht="35.25" customHeight="1">
      <c r="A27" s="90"/>
      <c r="B27" s="91">
        <v>85214</v>
      </c>
      <c r="C27" s="91" t="s">
        <v>56</v>
      </c>
      <c r="D27" s="88">
        <v>281226.36</v>
      </c>
      <c r="E27" s="88">
        <v>-30000</v>
      </c>
      <c r="F27" s="88">
        <f>SUM(D27:E27)</f>
        <v>251226.36</v>
      </c>
      <c r="G27" s="88"/>
      <c r="H27" s="88"/>
      <c r="I27" s="88"/>
      <c r="J27" s="88"/>
      <c r="K27" s="88">
        <v>-30000</v>
      </c>
      <c r="L27" s="88"/>
      <c r="M27" s="88"/>
      <c r="N27" s="88"/>
    </row>
    <row r="28" spans="1:14" ht="20.25" customHeight="1">
      <c r="A28" s="92"/>
      <c r="B28" s="93">
        <v>85219</v>
      </c>
      <c r="C28" s="93" t="s">
        <v>57</v>
      </c>
      <c r="D28" s="94">
        <v>601000</v>
      </c>
      <c r="E28" s="95">
        <v>-13102</v>
      </c>
      <c r="F28" s="94">
        <f>SUM(D28:E31)</f>
        <v>571000</v>
      </c>
      <c r="G28" s="95">
        <v>-13102</v>
      </c>
      <c r="H28" s="95">
        <v>-13102</v>
      </c>
      <c r="I28" s="95"/>
      <c r="J28" s="95"/>
      <c r="K28" s="95"/>
      <c r="L28" s="95"/>
      <c r="M28" s="95"/>
      <c r="N28" s="88"/>
    </row>
    <row r="29" spans="1:14" ht="20.25" customHeight="1">
      <c r="A29" s="92"/>
      <c r="B29" s="93"/>
      <c r="C29" s="93"/>
      <c r="D29" s="94"/>
      <c r="E29" s="88">
        <v>-1898</v>
      </c>
      <c r="F29" s="94"/>
      <c r="G29" s="88">
        <v>-1898</v>
      </c>
      <c r="H29" s="88">
        <v>-1898</v>
      </c>
      <c r="I29" s="88"/>
      <c r="J29" s="95"/>
      <c r="K29" s="95"/>
      <c r="L29" s="95"/>
      <c r="M29" s="95"/>
      <c r="N29" s="88"/>
    </row>
    <row r="30" spans="1:14" ht="20.25" customHeight="1">
      <c r="A30" s="92"/>
      <c r="B30" s="93"/>
      <c r="C30" s="93"/>
      <c r="D30" s="94"/>
      <c r="E30" s="88">
        <v>-5000</v>
      </c>
      <c r="F30" s="94"/>
      <c r="G30" s="88">
        <v>-5000</v>
      </c>
      <c r="H30" s="88">
        <v>-5000</v>
      </c>
      <c r="I30" s="88"/>
      <c r="J30" s="95"/>
      <c r="K30" s="95"/>
      <c r="L30" s="95"/>
      <c r="M30" s="95"/>
      <c r="N30" s="88"/>
    </row>
    <row r="31" spans="1:14" ht="20.25" customHeight="1">
      <c r="A31" s="92"/>
      <c r="B31" s="93"/>
      <c r="C31" s="93"/>
      <c r="D31" s="94"/>
      <c r="E31" s="88">
        <v>-10000</v>
      </c>
      <c r="F31" s="94"/>
      <c r="G31" s="88">
        <v>-10000</v>
      </c>
      <c r="H31" s="88"/>
      <c r="I31" s="88">
        <v>-10000</v>
      </c>
      <c r="J31" s="95"/>
      <c r="K31" s="95"/>
      <c r="L31" s="95"/>
      <c r="M31" s="95"/>
      <c r="N31" s="88"/>
    </row>
    <row r="32" spans="1:14" ht="20.25" customHeight="1">
      <c r="A32" s="86"/>
      <c r="B32" s="81">
        <v>85295</v>
      </c>
      <c r="C32" s="81" t="s">
        <v>58</v>
      </c>
      <c r="D32" s="87">
        <v>486600</v>
      </c>
      <c r="E32" s="88">
        <v>20000</v>
      </c>
      <c r="F32" s="87">
        <f>SUM(D32:E34)</f>
        <v>506600</v>
      </c>
      <c r="G32" s="88"/>
      <c r="H32" s="88"/>
      <c r="I32" s="88"/>
      <c r="J32" s="88"/>
      <c r="K32" s="88">
        <v>20000</v>
      </c>
      <c r="L32" s="88"/>
      <c r="M32" s="88"/>
      <c r="N32" s="88"/>
    </row>
    <row r="33" spans="1:14" ht="20.25" customHeight="1">
      <c r="A33" s="86"/>
      <c r="B33" s="81"/>
      <c r="C33" s="81"/>
      <c r="D33" s="87"/>
      <c r="E33" s="88">
        <v>-300</v>
      </c>
      <c r="F33" s="87"/>
      <c r="G33" s="88">
        <v>-300</v>
      </c>
      <c r="H33" s="88"/>
      <c r="I33" s="88">
        <v>-300</v>
      </c>
      <c r="J33" s="88"/>
      <c r="K33" s="88"/>
      <c r="L33" s="88"/>
      <c r="M33" s="88"/>
      <c r="N33" s="88"/>
    </row>
    <row r="34" spans="1:14" ht="20.25" customHeight="1">
      <c r="A34" s="86"/>
      <c r="B34" s="81"/>
      <c r="C34" s="81"/>
      <c r="D34" s="87"/>
      <c r="E34" s="88">
        <v>300</v>
      </c>
      <c r="F34" s="87"/>
      <c r="G34" s="88">
        <v>300</v>
      </c>
      <c r="H34" s="88"/>
      <c r="I34" s="88">
        <v>300</v>
      </c>
      <c r="J34" s="88"/>
      <c r="K34" s="88"/>
      <c r="L34" s="88"/>
      <c r="M34" s="88"/>
      <c r="N34" s="88"/>
    </row>
    <row r="35" spans="1:14" ht="20.25" customHeight="1">
      <c r="A35" s="84">
        <v>900</v>
      </c>
      <c r="B35" s="84" t="s">
        <v>59</v>
      </c>
      <c r="C35" s="84"/>
      <c r="D35" s="85">
        <v>1339213</v>
      </c>
      <c r="E35" s="78">
        <f>SUM(E36)</f>
        <v>150000</v>
      </c>
      <c r="F35" s="85">
        <f>SUM(D35:E35)</f>
        <v>1489213</v>
      </c>
      <c r="G35" s="78">
        <v>1479613</v>
      </c>
      <c r="H35" s="78">
        <v>189600</v>
      </c>
      <c r="I35" s="78">
        <v>1290013</v>
      </c>
      <c r="J35" s="78"/>
      <c r="K35" s="78">
        <v>9600</v>
      </c>
      <c r="L35" s="78"/>
      <c r="M35" s="78"/>
      <c r="N35" s="78"/>
    </row>
    <row r="36" spans="1:14" ht="20.25" customHeight="1">
      <c r="A36" s="86"/>
      <c r="B36" s="81">
        <v>90015</v>
      </c>
      <c r="C36" s="81" t="s">
        <v>60</v>
      </c>
      <c r="D36" s="87">
        <v>655000</v>
      </c>
      <c r="E36" s="88">
        <v>150000</v>
      </c>
      <c r="F36" s="87">
        <f>SUM(D36:E36)</f>
        <v>805000</v>
      </c>
      <c r="G36" s="88">
        <v>150000</v>
      </c>
      <c r="H36" s="88"/>
      <c r="I36" s="88">
        <v>150000</v>
      </c>
      <c r="J36" s="88"/>
      <c r="K36" s="88"/>
      <c r="L36" s="88"/>
      <c r="M36" s="88"/>
      <c r="N36" s="88"/>
    </row>
    <row r="37" spans="1:15" ht="30.75" customHeight="1">
      <c r="A37" s="96" t="s">
        <v>75</v>
      </c>
      <c r="B37" s="96"/>
      <c r="C37" s="96"/>
      <c r="D37" s="97">
        <v>26127592.36</v>
      </c>
      <c r="E37" s="97">
        <f>E12+E14+E16+E21+E35</f>
        <v>1326650.35</v>
      </c>
      <c r="F37" s="97">
        <f>SUM(D37:E37)</f>
        <v>27454242.71</v>
      </c>
      <c r="G37" s="97">
        <v>20411170.61</v>
      </c>
      <c r="H37" s="97">
        <v>12462339.52</v>
      </c>
      <c r="I37" s="97">
        <v>7948831.09</v>
      </c>
      <c r="J37" s="97">
        <v>799680</v>
      </c>
      <c r="K37" s="97">
        <v>5885439.36</v>
      </c>
      <c r="L37" s="97">
        <v>227952.74</v>
      </c>
      <c r="M37" s="97"/>
      <c r="N37" s="97">
        <v>130000</v>
      </c>
      <c r="O37" s="98"/>
    </row>
    <row r="38" ht="10.5" customHeight="1">
      <c r="O38" s="98"/>
    </row>
    <row r="39" spans="1:15" ht="10.5" customHeight="1">
      <c r="A39" s="99"/>
      <c r="O39" s="100"/>
    </row>
    <row r="40" spans="1:11" ht="30.75" customHeight="1">
      <c r="A40" s="101"/>
      <c r="B40" s="102"/>
      <c r="C40" s="102"/>
      <c r="G40" s="103"/>
      <c r="H40" s="103"/>
      <c r="I40" s="103"/>
      <c r="K40" s="103"/>
    </row>
  </sheetData>
  <mergeCells count="45">
    <mergeCell ref="K1:N2"/>
    <mergeCell ref="A7:A9"/>
    <mergeCell ref="B7:B9"/>
    <mergeCell ref="C7:C9"/>
    <mergeCell ref="D7:F9"/>
    <mergeCell ref="G7:G9"/>
    <mergeCell ref="H7:I7"/>
    <mergeCell ref="J7:J9"/>
    <mergeCell ref="K7:K9"/>
    <mergeCell ref="L7:L9"/>
    <mergeCell ref="M7:M9"/>
    <mergeCell ref="N7:N9"/>
    <mergeCell ref="H8:I8"/>
    <mergeCell ref="D11:F11"/>
    <mergeCell ref="B12:C12"/>
    <mergeCell ref="B14:C14"/>
    <mergeCell ref="B16:C16"/>
    <mergeCell ref="A17:A18"/>
    <mergeCell ref="B17:B18"/>
    <mergeCell ref="C17:C18"/>
    <mergeCell ref="D17:D18"/>
    <mergeCell ref="F17:F18"/>
    <mergeCell ref="A19:A20"/>
    <mergeCell ref="B19:B20"/>
    <mergeCell ref="C19:C20"/>
    <mergeCell ref="D19:D20"/>
    <mergeCell ref="F19:F20"/>
    <mergeCell ref="B21:C21"/>
    <mergeCell ref="A23:A26"/>
    <mergeCell ref="B23:B26"/>
    <mergeCell ref="C23:C26"/>
    <mergeCell ref="D23:D26"/>
    <mergeCell ref="F23:F26"/>
    <mergeCell ref="A28:A31"/>
    <mergeCell ref="B28:B31"/>
    <mergeCell ref="C28:C31"/>
    <mergeCell ref="D28:D31"/>
    <mergeCell ref="F28:F31"/>
    <mergeCell ref="A32:A34"/>
    <mergeCell ref="B32:B34"/>
    <mergeCell ref="C32:C34"/>
    <mergeCell ref="D32:D34"/>
    <mergeCell ref="F32:F34"/>
    <mergeCell ref="B35:C35"/>
    <mergeCell ref="A37:C37"/>
  </mergeCells>
  <printOptions/>
  <pageMargins left="0.39375" right="0.39375" top="0.525" bottom="0.4958333333333333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5"/>
  <sheetViews>
    <sheetView zoomScale="120" zoomScaleNormal="120" workbookViewId="0" topLeftCell="A4">
      <selection activeCell="A1" sqref="A1"/>
    </sheetView>
  </sheetViews>
  <sheetFormatPr defaultColWidth="10.28125" defaultRowHeight="12.75"/>
  <cols>
    <col min="1" max="1" width="4.57421875" style="104" customWidth="1"/>
    <col min="2" max="2" width="8.00390625" style="104" customWidth="1"/>
    <col min="3" max="3" width="24.00390625" style="104" customWidth="1"/>
    <col min="4" max="4" width="10.8515625" style="104" customWidth="1"/>
    <col min="5" max="5" width="11.7109375" style="104" customWidth="1"/>
    <col min="6" max="6" width="10.7109375" style="104" customWidth="1"/>
    <col min="7" max="7" width="17.140625" style="104" customWidth="1"/>
    <col min="8" max="8" width="13.421875" style="104" customWidth="1"/>
    <col min="9" max="9" width="9.7109375" style="104" customWidth="1"/>
    <col min="10" max="10" width="9.57421875" style="105" customWidth="1"/>
    <col min="11" max="11" width="9.8515625" style="105" customWidth="1"/>
    <col min="12" max="16384" width="10.140625" style="105" customWidth="1"/>
  </cols>
  <sheetData>
    <row r="1" spans="1:11" ht="12.75">
      <c r="A1" s="106"/>
      <c r="B1" s="106"/>
      <c r="C1" s="106"/>
      <c r="D1" s="106"/>
      <c r="E1" s="106"/>
      <c r="F1" s="106"/>
      <c r="G1" s="107" t="s">
        <v>76</v>
      </c>
      <c r="H1" s="107"/>
      <c r="I1" s="107"/>
      <c r="J1" s="107"/>
      <c r="K1" s="107"/>
    </row>
    <row r="2" spans="1:11" ht="9.75" customHeight="1">
      <c r="A2" s="106"/>
      <c r="B2" s="106"/>
      <c r="C2" s="106"/>
      <c r="D2" s="106"/>
      <c r="E2" s="106"/>
      <c r="F2" s="106"/>
      <c r="G2" s="107" t="s">
        <v>37</v>
      </c>
      <c r="H2" s="107"/>
      <c r="I2" s="107"/>
      <c r="J2" s="107"/>
      <c r="K2" s="107"/>
    </row>
    <row r="3" spans="1:11" ht="9.75" customHeight="1">
      <c r="A3" s="106"/>
      <c r="B3" s="106"/>
      <c r="C3" s="106"/>
      <c r="D3" s="106"/>
      <c r="E3" s="106"/>
      <c r="F3" s="106"/>
      <c r="G3" s="107"/>
      <c r="H3" s="107"/>
      <c r="I3" s="107"/>
      <c r="J3" s="107"/>
      <c r="K3" s="107"/>
    </row>
    <row r="4" spans="1:11" ht="9.75" customHeight="1">
      <c r="A4" s="106"/>
      <c r="B4" s="106"/>
      <c r="C4" s="106"/>
      <c r="D4" s="106"/>
      <c r="E4" s="106"/>
      <c r="F4" s="106"/>
      <c r="G4" s="107"/>
      <c r="H4" s="107"/>
      <c r="I4" s="107"/>
      <c r="J4" s="107"/>
      <c r="K4" s="107"/>
    </row>
    <row r="5" spans="1:12" ht="11.25" customHeight="1">
      <c r="A5" s="106"/>
      <c r="B5" s="106"/>
      <c r="C5" s="106"/>
      <c r="D5" s="108" t="s">
        <v>77</v>
      </c>
      <c r="E5" s="108"/>
      <c r="F5" s="108"/>
      <c r="G5" s="109"/>
      <c r="I5" s="109"/>
      <c r="J5" s="109"/>
      <c r="K5" s="110"/>
      <c r="L5" s="109"/>
    </row>
    <row r="6" spans="1:11" ht="12.75" customHeight="1">
      <c r="A6" s="111" t="s">
        <v>2</v>
      </c>
      <c r="B6" s="111" t="s">
        <v>40</v>
      </c>
      <c r="C6" s="111" t="s">
        <v>41</v>
      </c>
      <c r="D6" s="112" t="s">
        <v>4</v>
      </c>
      <c r="E6" s="112"/>
      <c r="F6" s="112"/>
      <c r="G6" s="111" t="s">
        <v>78</v>
      </c>
      <c r="H6" s="111" t="s">
        <v>79</v>
      </c>
      <c r="I6" s="111" t="s">
        <v>80</v>
      </c>
      <c r="J6" s="111" t="s">
        <v>81</v>
      </c>
      <c r="K6" s="111" t="s">
        <v>82</v>
      </c>
    </row>
    <row r="7" spans="1:11" ht="64.5" customHeight="1">
      <c r="A7" s="111"/>
      <c r="B7" s="111"/>
      <c r="C7" s="111"/>
      <c r="D7" s="113" t="s">
        <v>11</v>
      </c>
      <c r="E7" s="111" t="s">
        <v>12</v>
      </c>
      <c r="F7" s="113" t="s">
        <v>13</v>
      </c>
      <c r="G7" s="111"/>
      <c r="H7" s="114" t="s">
        <v>83</v>
      </c>
      <c r="I7" s="111"/>
      <c r="J7" s="111"/>
      <c r="K7" s="111"/>
    </row>
    <row r="8" spans="1:11" ht="14.25" customHeight="1">
      <c r="A8" s="115">
        <v>1</v>
      </c>
      <c r="B8" s="115">
        <v>2</v>
      </c>
      <c r="C8" s="115">
        <v>3</v>
      </c>
      <c r="D8" s="116">
        <v>4</v>
      </c>
      <c r="E8" s="116">
        <v>5</v>
      </c>
      <c r="F8" s="116">
        <v>6</v>
      </c>
      <c r="G8" s="115">
        <v>7</v>
      </c>
      <c r="H8" s="115">
        <v>8</v>
      </c>
      <c r="I8" s="115">
        <v>9</v>
      </c>
      <c r="J8" s="115">
        <v>10</v>
      </c>
      <c r="K8" s="115">
        <v>11</v>
      </c>
    </row>
    <row r="9" spans="1:11" ht="14.25" customHeight="1">
      <c r="A9" s="117" t="s">
        <v>14</v>
      </c>
      <c r="B9" s="117" t="s">
        <v>15</v>
      </c>
      <c r="C9" s="117"/>
      <c r="D9" s="118">
        <v>5059836.04</v>
      </c>
      <c r="E9" s="118">
        <f>E10</f>
        <v>-485453.7</v>
      </c>
      <c r="F9" s="118">
        <f>D9+E9</f>
        <v>4574382.34</v>
      </c>
      <c r="G9" s="119">
        <f>F9</f>
        <v>4574382.34</v>
      </c>
      <c r="H9" s="119">
        <v>2695382.34</v>
      </c>
      <c r="I9" s="117"/>
      <c r="J9" s="117"/>
      <c r="K9" s="117"/>
    </row>
    <row r="10" spans="1:11" ht="21.75" customHeight="1">
      <c r="A10" s="115"/>
      <c r="B10" s="115" t="s">
        <v>43</v>
      </c>
      <c r="C10" s="115" t="s">
        <v>44</v>
      </c>
      <c r="D10" s="120">
        <v>3180836.04</v>
      </c>
      <c r="E10" s="120">
        <v>-485453.7</v>
      </c>
      <c r="F10" s="120">
        <f>D10+E10</f>
        <v>2695382.34</v>
      </c>
      <c r="G10" s="121">
        <v>-485453.7</v>
      </c>
      <c r="H10" s="121">
        <v>-485453.7</v>
      </c>
      <c r="I10" s="115"/>
      <c r="J10" s="115"/>
      <c r="K10" s="115"/>
    </row>
    <row r="11" spans="1:11" ht="14.25" customHeight="1">
      <c r="A11" s="117">
        <v>400</v>
      </c>
      <c r="B11" s="117" t="s">
        <v>84</v>
      </c>
      <c r="C11" s="117"/>
      <c r="D11" s="118">
        <v>375000</v>
      </c>
      <c r="E11" s="118">
        <f>SUM(E12)</f>
        <v>-275723</v>
      </c>
      <c r="F11" s="118">
        <f>SUM(D11:E11)</f>
        <v>99277</v>
      </c>
      <c r="G11" s="119">
        <v>99277</v>
      </c>
      <c r="H11" s="119"/>
      <c r="I11" s="119"/>
      <c r="J11" s="119"/>
      <c r="K11" s="122"/>
    </row>
    <row r="12" spans="1:11" ht="14.25" customHeight="1">
      <c r="A12" s="115"/>
      <c r="B12" s="115">
        <v>40002</v>
      </c>
      <c r="C12" s="115" t="s">
        <v>46</v>
      </c>
      <c r="D12" s="120">
        <v>375000</v>
      </c>
      <c r="E12" s="120">
        <v>-275723</v>
      </c>
      <c r="F12" s="120">
        <f>SUM(D12:E12)</f>
        <v>99277</v>
      </c>
      <c r="G12" s="121">
        <v>-275723</v>
      </c>
      <c r="H12" s="121"/>
      <c r="I12" s="121"/>
      <c r="J12" s="121"/>
      <c r="K12" s="115"/>
    </row>
    <row r="13" spans="1:11" ht="14.25" customHeight="1">
      <c r="A13" s="117">
        <v>600</v>
      </c>
      <c r="B13" s="117" t="s">
        <v>47</v>
      </c>
      <c r="C13" s="117"/>
      <c r="D13" s="123">
        <v>3846197.08</v>
      </c>
      <c r="E13" s="123">
        <f>SUM(E14:E22)</f>
        <v>-3142000</v>
      </c>
      <c r="F13" s="123">
        <f>D13+E13</f>
        <v>704197.0800000001</v>
      </c>
      <c r="G13" s="124">
        <v>704197.08</v>
      </c>
      <c r="H13" s="124"/>
      <c r="I13" s="124"/>
      <c r="J13" s="124"/>
      <c r="K13" s="124"/>
    </row>
    <row r="14" spans="1:11" ht="21.75" customHeight="1">
      <c r="A14" s="115"/>
      <c r="B14" s="115">
        <v>60016</v>
      </c>
      <c r="C14" s="115" t="s">
        <v>48</v>
      </c>
      <c r="D14" s="125">
        <v>3846197.08</v>
      </c>
      <c r="E14" s="125">
        <v>-20000</v>
      </c>
      <c r="F14" s="125">
        <f>SUM(D14:E22)</f>
        <v>704197.0800000001</v>
      </c>
      <c r="G14" s="125">
        <v>-20000</v>
      </c>
      <c r="H14" s="126"/>
      <c r="I14" s="126"/>
      <c r="J14" s="126"/>
      <c r="K14" s="126"/>
    </row>
    <row r="15" spans="1:11" ht="21.75" customHeight="1">
      <c r="A15" s="115"/>
      <c r="B15" s="115"/>
      <c r="C15" s="115"/>
      <c r="D15" s="125"/>
      <c r="E15" s="125">
        <v>42000</v>
      </c>
      <c r="F15" s="125"/>
      <c r="G15" s="125">
        <v>42000</v>
      </c>
      <c r="H15" s="126"/>
      <c r="I15" s="126"/>
      <c r="J15" s="126"/>
      <c r="K15" s="126"/>
    </row>
    <row r="16" spans="1:11" ht="21.75" customHeight="1">
      <c r="A16" s="115"/>
      <c r="B16" s="115"/>
      <c r="C16" s="115"/>
      <c r="D16" s="125"/>
      <c r="E16" s="125">
        <v>87000</v>
      </c>
      <c r="F16" s="125"/>
      <c r="G16" s="125">
        <v>87000</v>
      </c>
      <c r="H16" s="126"/>
      <c r="I16" s="126"/>
      <c r="J16" s="126"/>
      <c r="K16" s="126"/>
    </row>
    <row r="17" spans="1:11" ht="21.75" customHeight="1">
      <c r="A17" s="115"/>
      <c r="B17" s="115"/>
      <c r="C17" s="115"/>
      <c r="D17" s="125"/>
      <c r="E17" s="127">
        <v>-770000</v>
      </c>
      <c r="F17" s="125"/>
      <c r="G17" s="127">
        <v>-770000</v>
      </c>
      <c r="H17" s="126"/>
      <c r="I17" s="126"/>
      <c r="J17" s="126"/>
      <c r="K17" s="126"/>
    </row>
    <row r="18" spans="1:11" ht="21.75" customHeight="1">
      <c r="A18" s="115"/>
      <c r="B18" s="115"/>
      <c r="C18" s="115"/>
      <c r="D18" s="125"/>
      <c r="E18" s="127">
        <v>-745140</v>
      </c>
      <c r="F18" s="125"/>
      <c r="G18" s="127">
        <v>-745140</v>
      </c>
      <c r="H18" s="126"/>
      <c r="I18" s="126"/>
      <c r="J18" s="126"/>
      <c r="K18" s="126"/>
    </row>
    <row r="19" spans="1:11" ht="21.75" customHeight="1">
      <c r="A19" s="115"/>
      <c r="B19" s="115"/>
      <c r="C19" s="115"/>
      <c r="D19" s="125"/>
      <c r="E19" s="127">
        <v>-765860</v>
      </c>
      <c r="F19" s="125"/>
      <c r="G19" s="127">
        <v>-765860</v>
      </c>
      <c r="H19" s="126"/>
      <c r="I19" s="126"/>
      <c r="J19" s="126"/>
      <c r="K19" s="126"/>
    </row>
    <row r="20" spans="1:11" ht="21.75" customHeight="1">
      <c r="A20" s="115"/>
      <c r="B20" s="115"/>
      <c r="C20" s="115"/>
      <c r="D20" s="125"/>
      <c r="E20" s="127">
        <v>-220000</v>
      </c>
      <c r="F20" s="125"/>
      <c r="G20" s="127">
        <v>-220000</v>
      </c>
      <c r="H20" s="126"/>
      <c r="I20" s="126"/>
      <c r="J20" s="126"/>
      <c r="K20" s="126"/>
    </row>
    <row r="21" spans="1:11" ht="21.75" customHeight="1">
      <c r="A21" s="115"/>
      <c r="B21" s="115"/>
      <c r="C21" s="115"/>
      <c r="D21" s="125"/>
      <c r="E21" s="127">
        <v>-280000</v>
      </c>
      <c r="F21" s="125"/>
      <c r="G21" s="127">
        <v>-280000</v>
      </c>
      <c r="H21" s="126"/>
      <c r="I21" s="126"/>
      <c r="J21" s="126"/>
      <c r="K21" s="126"/>
    </row>
    <row r="22" spans="1:11" ht="21.75" customHeight="1">
      <c r="A22" s="115"/>
      <c r="B22" s="115"/>
      <c r="C22" s="115"/>
      <c r="D22" s="125"/>
      <c r="E22" s="127">
        <v>-470000</v>
      </c>
      <c r="F22" s="125"/>
      <c r="G22" s="127">
        <v>-470000</v>
      </c>
      <c r="H22" s="126"/>
      <c r="I22" s="126"/>
      <c r="J22" s="126"/>
      <c r="K22" s="126"/>
    </row>
    <row r="23" spans="1:11" ht="22.5" customHeight="1">
      <c r="A23" s="117">
        <v>750</v>
      </c>
      <c r="B23" s="117" t="s">
        <v>20</v>
      </c>
      <c r="C23" s="117"/>
      <c r="D23" s="123">
        <v>30642.5</v>
      </c>
      <c r="E23" s="123">
        <f>SUM(E24)</f>
        <v>-2000</v>
      </c>
      <c r="F23" s="123">
        <f>SUM(D23:E23)</f>
        <v>28642.5</v>
      </c>
      <c r="G23" s="124">
        <v>28642.5</v>
      </c>
      <c r="H23" s="124"/>
      <c r="I23" s="124"/>
      <c r="J23" s="124"/>
      <c r="K23" s="124"/>
    </row>
    <row r="24" spans="1:11" ht="22.5" customHeight="1">
      <c r="A24" s="115"/>
      <c r="B24" s="115">
        <v>75023</v>
      </c>
      <c r="C24" s="115" t="s">
        <v>50</v>
      </c>
      <c r="D24" s="125">
        <v>17000</v>
      </c>
      <c r="E24" s="125">
        <v>-2000</v>
      </c>
      <c r="F24" s="125">
        <f>SUM(D24:E24)</f>
        <v>15000</v>
      </c>
      <c r="G24" s="126">
        <v>-2000</v>
      </c>
      <c r="H24" s="126"/>
      <c r="I24" s="126"/>
      <c r="J24" s="126"/>
      <c r="K24" s="126"/>
    </row>
    <row r="25" spans="1:11" ht="17.25" customHeight="1">
      <c r="A25" s="117">
        <v>801</v>
      </c>
      <c r="B25" s="117" t="s">
        <v>34</v>
      </c>
      <c r="C25" s="117"/>
      <c r="D25" s="123">
        <v>594467</v>
      </c>
      <c r="E25" s="123">
        <f>SUM(E26:E28)</f>
        <v>-90324.46</v>
      </c>
      <c r="F25" s="123">
        <f>D25+E25</f>
        <v>504142.54</v>
      </c>
      <c r="G25" s="123">
        <v>504142.54</v>
      </c>
      <c r="H25" s="124"/>
      <c r="I25" s="124"/>
      <c r="J25" s="124"/>
      <c r="K25" s="124">
        <v>122067</v>
      </c>
    </row>
    <row r="26" spans="1:11" ht="18.75" customHeight="1">
      <c r="A26" s="128"/>
      <c r="B26" s="129">
        <v>80101</v>
      </c>
      <c r="C26" s="130" t="s">
        <v>52</v>
      </c>
      <c r="D26" s="131">
        <v>594467</v>
      </c>
      <c r="E26" s="131">
        <v>-23750</v>
      </c>
      <c r="F26" s="131">
        <f>SUM(D26:E28)</f>
        <v>504142.54</v>
      </c>
      <c r="G26" s="132">
        <v>-23750</v>
      </c>
      <c r="H26" s="133"/>
      <c r="I26" s="133"/>
      <c r="J26" s="133"/>
      <c r="K26" s="133"/>
    </row>
    <row r="27" spans="1:11" ht="18.75" customHeight="1">
      <c r="A27" s="128"/>
      <c r="B27" s="129"/>
      <c r="C27" s="130"/>
      <c r="D27" s="131"/>
      <c r="E27" s="132">
        <v>20000</v>
      </c>
      <c r="F27" s="131"/>
      <c r="G27" s="132">
        <v>20000</v>
      </c>
      <c r="H27" s="133"/>
      <c r="I27" s="133"/>
      <c r="J27" s="133"/>
      <c r="K27" s="133"/>
    </row>
    <row r="28" spans="1:11" ht="18.75" customHeight="1">
      <c r="A28" s="128"/>
      <c r="B28" s="129"/>
      <c r="C28" s="130"/>
      <c r="D28" s="131"/>
      <c r="E28" s="132">
        <v>-86574.46</v>
      </c>
      <c r="F28" s="131"/>
      <c r="G28" s="132">
        <v>-86574.46</v>
      </c>
      <c r="H28" s="133"/>
      <c r="I28" s="133"/>
      <c r="J28" s="133"/>
      <c r="K28" s="133"/>
    </row>
    <row r="29" spans="1:11" s="106" customFormat="1" ht="17.25" customHeight="1">
      <c r="A29" s="134" t="s">
        <v>75</v>
      </c>
      <c r="B29" s="134"/>
      <c r="C29" s="134"/>
      <c r="D29" s="135">
        <v>10255443.06</v>
      </c>
      <c r="E29" s="135">
        <v>-3995501.16</v>
      </c>
      <c r="F29" s="135">
        <f>SUM(D29:E29)</f>
        <v>6259941.9</v>
      </c>
      <c r="G29" s="135">
        <v>6259941.9</v>
      </c>
      <c r="H29" s="135">
        <v>2695382.34</v>
      </c>
      <c r="I29" s="135"/>
      <c r="J29" s="135"/>
      <c r="K29" s="135">
        <v>284929.5</v>
      </c>
    </row>
    <row r="31" ht="12.75">
      <c r="A31" s="136"/>
    </row>
    <row r="35" ht="12.75">
      <c r="G35" s="110"/>
    </row>
  </sheetData>
  <mergeCells count="26">
    <mergeCell ref="G1:K1"/>
    <mergeCell ref="G2:K2"/>
    <mergeCell ref="A6:A7"/>
    <mergeCell ref="B6:B7"/>
    <mergeCell ref="C6:C7"/>
    <mergeCell ref="D6:F6"/>
    <mergeCell ref="G6:G7"/>
    <mergeCell ref="I6:I7"/>
    <mergeCell ref="J6:J7"/>
    <mergeCell ref="K6:K7"/>
    <mergeCell ref="B9:C9"/>
    <mergeCell ref="B11:C11"/>
    <mergeCell ref="B13:C13"/>
    <mergeCell ref="A14:A22"/>
    <mergeCell ref="B14:B22"/>
    <mergeCell ref="C14:C22"/>
    <mergeCell ref="D14:D22"/>
    <mergeCell ref="F14:F22"/>
    <mergeCell ref="B23:C23"/>
    <mergeCell ref="B25:C25"/>
    <mergeCell ref="A26:A28"/>
    <mergeCell ref="B26:B28"/>
    <mergeCell ref="C26:C28"/>
    <mergeCell ref="D26:D28"/>
    <mergeCell ref="F26:F28"/>
    <mergeCell ref="A29:C29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3"/>
  <sheetViews>
    <sheetView zoomScale="120" zoomScaleNormal="120" workbookViewId="0" topLeftCell="A59">
      <selection activeCell="D68" sqref="D68"/>
    </sheetView>
  </sheetViews>
  <sheetFormatPr defaultColWidth="12.57421875" defaultRowHeight="12.75"/>
  <cols>
    <col min="1" max="1" width="3.7109375" style="137" customWidth="1"/>
    <col min="2" max="2" width="5.421875" style="137" customWidth="1"/>
    <col min="3" max="3" width="8.140625" style="137" customWidth="1"/>
    <col min="4" max="4" width="31.421875" style="137" customWidth="1"/>
    <col min="5" max="5" width="13.140625" style="137" customWidth="1"/>
    <col min="6" max="6" width="11.8515625" style="137" customWidth="1"/>
    <col min="7" max="7" width="11.421875" style="137" customWidth="1"/>
    <col min="8" max="8" width="11.7109375" style="137" customWidth="1"/>
    <col min="9" max="9" width="14.28125" style="137" customWidth="1"/>
    <col min="10" max="10" width="11.7109375" style="137" customWidth="1"/>
    <col min="11" max="11" width="8.00390625" style="137" customWidth="1"/>
    <col min="12" max="16384" width="11.57421875" style="137" customWidth="1"/>
  </cols>
  <sheetData>
    <row r="1" spans="1:12" ht="12.75">
      <c r="A1" s="138"/>
      <c r="B1" s="138"/>
      <c r="C1" s="138"/>
      <c r="D1" s="138"/>
      <c r="E1" s="138"/>
      <c r="F1" s="138"/>
      <c r="G1" s="138" t="s">
        <v>85</v>
      </c>
      <c r="H1" s="61"/>
      <c r="I1" s="61"/>
      <c r="J1" s="62"/>
      <c r="K1" s="139"/>
      <c r="L1" s="139"/>
    </row>
    <row r="2" spans="1:12" ht="12.75">
      <c r="A2" s="138"/>
      <c r="B2" s="138"/>
      <c r="C2" s="138"/>
      <c r="D2" s="138"/>
      <c r="E2" s="138"/>
      <c r="F2" s="138"/>
      <c r="G2" s="138" t="s">
        <v>86</v>
      </c>
      <c r="H2" s="61"/>
      <c r="I2" s="61"/>
      <c r="J2" s="62"/>
      <c r="K2" s="139"/>
      <c r="L2" s="139"/>
    </row>
    <row r="3" spans="1:11" ht="12.75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</row>
    <row r="4" spans="1:11" ht="17.25" customHeight="1">
      <c r="A4" s="140" t="s">
        <v>87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</row>
    <row r="5" spans="1:11" ht="9" customHeight="1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2"/>
    </row>
    <row r="6" spans="1:11" ht="12.75" customHeight="1">
      <c r="A6" s="143" t="s">
        <v>88</v>
      </c>
      <c r="B6" s="143" t="s">
        <v>2</v>
      </c>
      <c r="C6" s="143" t="s">
        <v>89</v>
      </c>
      <c r="D6" s="144" t="s">
        <v>90</v>
      </c>
      <c r="E6" s="145" t="s">
        <v>91</v>
      </c>
      <c r="F6" s="145" t="s">
        <v>92</v>
      </c>
      <c r="G6" s="145"/>
      <c r="H6" s="145"/>
      <c r="I6" s="145"/>
      <c r="J6" s="145"/>
      <c r="K6" s="146" t="s">
        <v>93</v>
      </c>
    </row>
    <row r="7" spans="1:11" ht="12.75" customHeight="1">
      <c r="A7" s="143"/>
      <c r="B7" s="143"/>
      <c r="C7" s="143"/>
      <c r="D7" s="144"/>
      <c r="E7" s="145"/>
      <c r="F7" s="145" t="s">
        <v>94</v>
      </c>
      <c r="G7" s="145" t="s">
        <v>95</v>
      </c>
      <c r="H7" s="145"/>
      <c r="I7" s="145"/>
      <c r="J7" s="145"/>
      <c r="K7" s="146"/>
    </row>
    <row r="8" spans="1:11" ht="12.75" customHeight="1">
      <c r="A8" s="143"/>
      <c r="B8" s="143"/>
      <c r="C8" s="143"/>
      <c r="D8" s="144"/>
      <c r="E8" s="145"/>
      <c r="F8" s="145"/>
      <c r="G8" s="145" t="s">
        <v>96</v>
      </c>
      <c r="H8" s="145" t="s">
        <v>97</v>
      </c>
      <c r="I8" s="145" t="s">
        <v>98</v>
      </c>
      <c r="J8" s="146" t="s">
        <v>99</v>
      </c>
      <c r="K8" s="146"/>
    </row>
    <row r="9" spans="1:11" ht="12.75">
      <c r="A9" s="143"/>
      <c r="B9" s="143"/>
      <c r="C9" s="143"/>
      <c r="D9" s="144"/>
      <c r="E9" s="145"/>
      <c r="F9" s="145"/>
      <c r="G9" s="145"/>
      <c r="H9" s="145"/>
      <c r="I9" s="145"/>
      <c r="J9" s="146"/>
      <c r="K9" s="146"/>
    </row>
    <row r="10" spans="1:11" ht="51.75" customHeight="1">
      <c r="A10" s="143"/>
      <c r="B10" s="143"/>
      <c r="C10" s="143"/>
      <c r="D10" s="144"/>
      <c r="E10" s="145"/>
      <c r="F10" s="145"/>
      <c r="G10" s="145"/>
      <c r="H10" s="145"/>
      <c r="I10" s="145"/>
      <c r="J10" s="146"/>
      <c r="K10" s="146"/>
    </row>
    <row r="11" spans="1:11" ht="12.75">
      <c r="A11" s="147">
        <v>1</v>
      </c>
      <c r="B11" s="147">
        <v>2</v>
      </c>
      <c r="C11" s="147">
        <v>3</v>
      </c>
      <c r="D11" s="147">
        <v>4</v>
      </c>
      <c r="E11" s="147">
        <v>5</v>
      </c>
      <c r="F11" s="147">
        <v>6</v>
      </c>
      <c r="G11" s="147">
        <v>7</v>
      </c>
      <c r="H11" s="147">
        <v>8</v>
      </c>
      <c r="I11" s="147">
        <v>9</v>
      </c>
      <c r="J11" s="147">
        <v>10</v>
      </c>
      <c r="K11" s="147">
        <v>11</v>
      </c>
    </row>
    <row r="12" spans="1:11" ht="78.75" customHeight="1">
      <c r="A12" s="148">
        <v>1</v>
      </c>
      <c r="B12" s="148" t="s">
        <v>14</v>
      </c>
      <c r="C12" s="148" t="s">
        <v>43</v>
      </c>
      <c r="D12" s="149" t="s">
        <v>100</v>
      </c>
      <c r="E12" s="150">
        <v>4230836.04</v>
      </c>
      <c r="F12" s="150">
        <v>3180836.04</v>
      </c>
      <c r="G12" s="151"/>
      <c r="H12" s="151">
        <v>862425.54</v>
      </c>
      <c r="I12" s="152" t="s">
        <v>101</v>
      </c>
      <c r="J12" s="151">
        <v>2190910.5</v>
      </c>
      <c r="K12" s="151"/>
    </row>
    <row r="13" spans="1:11" ht="13.5" customHeight="1">
      <c r="A13" s="148"/>
      <c r="B13" s="148"/>
      <c r="C13" s="148"/>
      <c r="D13" s="149" t="s">
        <v>102</v>
      </c>
      <c r="E13" s="150"/>
      <c r="F13" s="150"/>
      <c r="G13" s="151"/>
      <c r="H13" s="151"/>
      <c r="I13" s="152"/>
      <c r="J13" s="151"/>
      <c r="K13" s="151"/>
    </row>
    <row r="14" spans="1:11" ht="33.75" customHeight="1">
      <c r="A14" s="148"/>
      <c r="B14" s="148"/>
      <c r="C14" s="148"/>
      <c r="D14" s="149" t="s">
        <v>100</v>
      </c>
      <c r="E14" s="150">
        <v>3745382.34</v>
      </c>
      <c r="F14" s="150">
        <v>2695382.34</v>
      </c>
      <c r="G14" s="151"/>
      <c r="H14" s="151">
        <v>861090.68</v>
      </c>
      <c r="I14" s="152" t="s">
        <v>101</v>
      </c>
      <c r="J14" s="151">
        <v>0</v>
      </c>
      <c r="K14" s="151"/>
    </row>
    <row r="15" spans="1:11" ht="50.25" customHeight="1">
      <c r="A15" s="148"/>
      <c r="B15" s="148"/>
      <c r="C15" s="148"/>
      <c r="D15" s="149"/>
      <c r="E15" s="150"/>
      <c r="F15" s="150"/>
      <c r="G15" s="151"/>
      <c r="H15" s="151">
        <v>1706791.66</v>
      </c>
      <c r="I15" s="152"/>
      <c r="J15" s="151"/>
      <c r="K15" s="151"/>
    </row>
    <row r="16" spans="1:11" ht="52.5" customHeight="1">
      <c r="A16" s="148">
        <v>2</v>
      </c>
      <c r="B16" s="148" t="s">
        <v>14</v>
      </c>
      <c r="C16" s="148" t="s">
        <v>103</v>
      </c>
      <c r="D16" s="153" t="s">
        <v>104</v>
      </c>
      <c r="E16" s="150">
        <v>100000</v>
      </c>
      <c r="F16" s="150">
        <v>100000</v>
      </c>
      <c r="G16" s="150">
        <v>100000</v>
      </c>
      <c r="H16" s="150"/>
      <c r="I16" s="152"/>
      <c r="J16" s="154"/>
      <c r="K16" s="154"/>
    </row>
    <row r="17" spans="1:11" ht="27" customHeight="1">
      <c r="A17" s="148">
        <v>3</v>
      </c>
      <c r="B17" s="148" t="s">
        <v>14</v>
      </c>
      <c r="C17" s="148" t="s">
        <v>103</v>
      </c>
      <c r="D17" s="153" t="s">
        <v>105</v>
      </c>
      <c r="E17" s="150">
        <v>60000</v>
      </c>
      <c r="F17" s="150">
        <v>60000</v>
      </c>
      <c r="G17" s="150">
        <v>60000</v>
      </c>
      <c r="H17" s="150"/>
      <c r="I17" s="152"/>
      <c r="J17" s="154"/>
      <c r="K17" s="154"/>
    </row>
    <row r="18" spans="1:11" ht="44.25" customHeight="1">
      <c r="A18" s="148">
        <v>4</v>
      </c>
      <c r="B18" s="148" t="s">
        <v>14</v>
      </c>
      <c r="C18" s="148" t="s">
        <v>103</v>
      </c>
      <c r="D18" s="153" t="s">
        <v>106</v>
      </c>
      <c r="E18" s="150">
        <v>1060000</v>
      </c>
      <c r="F18" s="150">
        <v>1060000</v>
      </c>
      <c r="G18" s="150">
        <v>75000</v>
      </c>
      <c r="H18" s="155">
        <v>835000</v>
      </c>
      <c r="I18" s="152" t="s">
        <v>107</v>
      </c>
      <c r="J18" s="154"/>
      <c r="K18" s="154"/>
    </row>
    <row r="19" spans="1:11" ht="36" customHeight="1">
      <c r="A19" s="148">
        <v>5</v>
      </c>
      <c r="B19" s="148" t="s">
        <v>14</v>
      </c>
      <c r="C19" s="148" t="s">
        <v>103</v>
      </c>
      <c r="D19" s="153" t="s">
        <v>108</v>
      </c>
      <c r="E19" s="150">
        <v>62000</v>
      </c>
      <c r="F19" s="150">
        <v>62000</v>
      </c>
      <c r="G19" s="150">
        <v>62000</v>
      </c>
      <c r="H19" s="150"/>
      <c r="I19" s="156"/>
      <c r="J19" s="154"/>
      <c r="K19" s="154"/>
    </row>
    <row r="20" spans="1:11" ht="36" customHeight="1">
      <c r="A20" s="148">
        <v>6</v>
      </c>
      <c r="B20" s="148" t="s">
        <v>14</v>
      </c>
      <c r="C20" s="148" t="s">
        <v>103</v>
      </c>
      <c r="D20" s="157" t="s">
        <v>109</v>
      </c>
      <c r="E20" s="150">
        <v>747000</v>
      </c>
      <c r="F20" s="150">
        <v>747000</v>
      </c>
      <c r="G20" s="150">
        <v>132000</v>
      </c>
      <c r="H20" s="150">
        <v>565000</v>
      </c>
      <c r="I20" s="156" t="s">
        <v>110</v>
      </c>
      <c r="J20" s="154"/>
      <c r="K20" s="154"/>
    </row>
    <row r="21" spans="1:11" ht="40.5" customHeight="1">
      <c r="A21" s="158" t="s">
        <v>111</v>
      </c>
      <c r="B21" s="158"/>
      <c r="C21" s="158"/>
      <c r="D21" s="159"/>
      <c r="E21" s="160">
        <v>5774382.34</v>
      </c>
      <c r="F21" s="160">
        <v>4724382.34</v>
      </c>
      <c r="G21" s="160">
        <f>G12+G16+G17+G18+G19+G20</f>
        <v>429000</v>
      </c>
      <c r="H21" s="160">
        <v>3967882.34</v>
      </c>
      <c r="I21" s="161" t="s">
        <v>112</v>
      </c>
      <c r="J21" s="162">
        <v>0</v>
      </c>
      <c r="K21" s="163"/>
    </row>
    <row r="22" spans="1:11" ht="39" customHeight="1">
      <c r="A22" s="148">
        <v>7</v>
      </c>
      <c r="B22" s="148">
        <v>400</v>
      </c>
      <c r="C22" s="148">
        <v>40002</v>
      </c>
      <c r="D22" s="153" t="s">
        <v>113</v>
      </c>
      <c r="E22" s="150">
        <v>40000</v>
      </c>
      <c r="F22" s="150">
        <v>40000</v>
      </c>
      <c r="G22" s="150">
        <v>40000</v>
      </c>
      <c r="H22" s="150"/>
      <c r="I22" s="156"/>
      <c r="J22" s="164"/>
      <c r="K22" s="164"/>
    </row>
    <row r="23" spans="1:11" ht="39" customHeight="1">
      <c r="A23" s="148"/>
      <c r="B23" s="148"/>
      <c r="C23" s="148" t="s">
        <v>114</v>
      </c>
      <c r="D23" s="153"/>
      <c r="E23" s="150">
        <v>14277</v>
      </c>
      <c r="F23" s="150">
        <v>14277</v>
      </c>
      <c r="G23" s="150">
        <v>14277</v>
      </c>
      <c r="H23" s="150"/>
      <c r="I23" s="156"/>
      <c r="J23" s="164"/>
      <c r="K23" s="164"/>
    </row>
    <row r="24" spans="1:11" ht="34.5" customHeight="1">
      <c r="A24" s="165">
        <v>8</v>
      </c>
      <c r="B24" s="166">
        <v>400</v>
      </c>
      <c r="C24" s="166">
        <v>40002</v>
      </c>
      <c r="D24" s="157" t="s">
        <v>115</v>
      </c>
      <c r="E24" s="167">
        <v>315000</v>
      </c>
      <c r="F24" s="167">
        <v>315000</v>
      </c>
      <c r="G24" s="167">
        <v>65000</v>
      </c>
      <c r="H24" s="167">
        <v>250000</v>
      </c>
      <c r="I24" s="168"/>
      <c r="J24" s="164"/>
      <c r="K24" s="164"/>
    </row>
    <row r="25" spans="1:11" ht="26.25" customHeight="1">
      <c r="A25" s="165"/>
      <c r="B25" s="166"/>
      <c r="C25" s="169" t="s">
        <v>114</v>
      </c>
      <c r="D25" s="157" t="s">
        <v>116</v>
      </c>
      <c r="E25" s="167">
        <v>65000</v>
      </c>
      <c r="F25" s="167">
        <v>65000</v>
      </c>
      <c r="G25" s="167">
        <v>65000</v>
      </c>
      <c r="H25" s="167">
        <v>0</v>
      </c>
      <c r="I25" s="168"/>
      <c r="J25" s="164"/>
      <c r="K25" s="164"/>
    </row>
    <row r="26" spans="1:11" ht="36.75" customHeight="1">
      <c r="A26" s="165">
        <v>9</v>
      </c>
      <c r="B26" s="166">
        <v>400</v>
      </c>
      <c r="C26" s="166">
        <v>40002</v>
      </c>
      <c r="D26" s="157" t="s">
        <v>117</v>
      </c>
      <c r="E26" s="167">
        <v>20000</v>
      </c>
      <c r="F26" s="167">
        <v>20000</v>
      </c>
      <c r="G26" s="167">
        <v>20000</v>
      </c>
      <c r="H26" s="167"/>
      <c r="I26" s="170"/>
      <c r="J26" s="164"/>
      <c r="K26" s="164"/>
    </row>
    <row r="27" spans="1:11" ht="38.25" customHeight="1">
      <c r="A27" s="171" t="s">
        <v>118</v>
      </c>
      <c r="B27" s="171"/>
      <c r="C27" s="171"/>
      <c r="D27" s="172"/>
      <c r="E27" s="173">
        <f>E23+E25+E26</f>
        <v>99277</v>
      </c>
      <c r="F27" s="173">
        <f>F23+F25+F26</f>
        <v>99277</v>
      </c>
      <c r="G27" s="173">
        <f>G23+G25+G26</f>
        <v>99277</v>
      </c>
      <c r="H27" s="173">
        <f>H25</f>
        <v>0</v>
      </c>
      <c r="I27" s="174" t="s">
        <v>119</v>
      </c>
      <c r="J27" s="163"/>
      <c r="K27" s="163"/>
    </row>
    <row r="28" spans="1:11" ht="36.75" customHeight="1">
      <c r="A28" s="166">
        <v>10</v>
      </c>
      <c r="B28" s="166">
        <v>600</v>
      </c>
      <c r="C28" s="166">
        <v>60016</v>
      </c>
      <c r="D28" s="157" t="s">
        <v>120</v>
      </c>
      <c r="E28" s="167">
        <v>983000</v>
      </c>
      <c r="F28" s="167">
        <v>983000</v>
      </c>
      <c r="G28" s="167">
        <v>213000</v>
      </c>
      <c r="H28" s="167">
        <v>770000</v>
      </c>
      <c r="I28" s="170"/>
      <c r="J28" s="164"/>
      <c r="K28" s="164"/>
    </row>
    <row r="29" spans="1:11" ht="28.5" customHeight="1">
      <c r="A29" s="166"/>
      <c r="B29" s="166"/>
      <c r="C29" s="175" t="s">
        <v>114</v>
      </c>
      <c r="D29" s="157"/>
      <c r="E29" s="167">
        <v>300000</v>
      </c>
      <c r="F29" s="167">
        <v>300000</v>
      </c>
      <c r="G29" s="167">
        <v>300000</v>
      </c>
      <c r="H29" s="167">
        <v>0</v>
      </c>
      <c r="I29" s="170"/>
      <c r="J29" s="164"/>
      <c r="K29" s="164"/>
    </row>
    <row r="30" spans="1:11" ht="35.25" customHeight="1">
      <c r="A30" s="166">
        <v>11</v>
      </c>
      <c r="B30" s="166">
        <v>600</v>
      </c>
      <c r="C30" s="166">
        <v>60016</v>
      </c>
      <c r="D30" s="157" t="s">
        <v>121</v>
      </c>
      <c r="E30" s="167">
        <v>1905140</v>
      </c>
      <c r="F30" s="167">
        <v>1905140</v>
      </c>
      <c r="G30" s="167">
        <v>160000</v>
      </c>
      <c r="H30" s="167">
        <v>745140</v>
      </c>
      <c r="I30" s="170" t="s">
        <v>122</v>
      </c>
      <c r="J30" s="164"/>
      <c r="K30" s="164"/>
    </row>
    <row r="31" spans="1:11" ht="34.5" customHeight="1">
      <c r="A31" s="166"/>
      <c r="B31" s="166"/>
      <c r="C31" s="175" t="s">
        <v>114</v>
      </c>
      <c r="D31" s="157"/>
      <c r="E31" s="167">
        <v>160000</v>
      </c>
      <c r="F31" s="167">
        <v>160000</v>
      </c>
      <c r="G31" s="167">
        <v>160000</v>
      </c>
      <c r="H31" s="167">
        <v>0</v>
      </c>
      <c r="I31" s="170" t="s">
        <v>123</v>
      </c>
      <c r="J31" s="164"/>
      <c r="K31" s="164"/>
    </row>
    <row r="32" spans="1:11" ht="34.5" customHeight="1">
      <c r="A32" s="166">
        <v>12</v>
      </c>
      <c r="B32" s="166">
        <v>600</v>
      </c>
      <c r="C32" s="166">
        <v>60016</v>
      </c>
      <c r="D32" s="157" t="s">
        <v>124</v>
      </c>
      <c r="E32" s="167">
        <v>795860</v>
      </c>
      <c r="F32" s="167">
        <v>795860</v>
      </c>
      <c r="G32" s="167">
        <v>30000</v>
      </c>
      <c r="H32" s="167">
        <v>765860</v>
      </c>
      <c r="I32" s="170"/>
      <c r="J32" s="164"/>
      <c r="K32" s="164"/>
    </row>
    <row r="33" spans="1:11" ht="34.5" customHeight="1">
      <c r="A33" s="166"/>
      <c r="B33" s="166"/>
      <c r="C33" s="166"/>
      <c r="D33" s="157" t="s">
        <v>114</v>
      </c>
      <c r="E33" s="167">
        <v>72000</v>
      </c>
      <c r="F33" s="167">
        <v>72000</v>
      </c>
      <c r="G33" s="167">
        <v>72000</v>
      </c>
      <c r="H33" s="167">
        <v>0</v>
      </c>
      <c r="I33" s="170"/>
      <c r="J33" s="164"/>
      <c r="K33" s="164"/>
    </row>
    <row r="34" spans="1:11" ht="56.25" customHeight="1">
      <c r="A34" s="166">
        <v>13</v>
      </c>
      <c r="B34" s="166">
        <v>600</v>
      </c>
      <c r="C34" s="166">
        <v>60016</v>
      </c>
      <c r="D34" s="157" t="s">
        <v>125</v>
      </c>
      <c r="E34" s="167">
        <v>480000</v>
      </c>
      <c r="F34" s="167">
        <v>480000</v>
      </c>
      <c r="G34" s="167">
        <v>10000</v>
      </c>
      <c r="H34" s="167">
        <v>220000</v>
      </c>
      <c r="I34" s="170" t="s">
        <v>126</v>
      </c>
      <c r="J34" s="164"/>
      <c r="K34" s="164"/>
    </row>
    <row r="35" spans="1:11" ht="33.75" customHeight="1">
      <c r="A35" s="166"/>
      <c r="B35" s="166"/>
      <c r="C35" s="175" t="s">
        <v>114</v>
      </c>
      <c r="D35" s="157"/>
      <c r="E35" s="167">
        <v>10000</v>
      </c>
      <c r="F35" s="167">
        <v>10000</v>
      </c>
      <c r="G35" s="167">
        <v>10000</v>
      </c>
      <c r="H35" s="167">
        <v>0</v>
      </c>
      <c r="I35" s="170" t="s">
        <v>127</v>
      </c>
      <c r="J35" s="164"/>
      <c r="K35" s="164"/>
    </row>
    <row r="36" spans="1:11" ht="42" customHeight="1">
      <c r="A36" s="166">
        <v>14</v>
      </c>
      <c r="B36" s="166">
        <v>600</v>
      </c>
      <c r="C36" s="166">
        <v>60016</v>
      </c>
      <c r="D36" s="157" t="s">
        <v>128</v>
      </c>
      <c r="E36" s="167">
        <v>300000</v>
      </c>
      <c r="F36" s="167">
        <v>300000</v>
      </c>
      <c r="G36" s="167">
        <v>20000</v>
      </c>
      <c r="H36" s="167">
        <v>280000</v>
      </c>
      <c r="I36" s="170"/>
      <c r="J36" s="164"/>
      <c r="K36" s="164"/>
    </row>
    <row r="37" spans="1:11" ht="42" customHeight="1">
      <c r="A37" s="166"/>
      <c r="B37" s="166"/>
      <c r="C37" s="166"/>
      <c r="D37" s="157" t="s">
        <v>114</v>
      </c>
      <c r="E37" s="167">
        <v>0</v>
      </c>
      <c r="F37" s="167">
        <v>0</v>
      </c>
      <c r="G37" s="167">
        <v>0</v>
      </c>
      <c r="H37" s="167">
        <v>0</v>
      </c>
      <c r="I37" s="170"/>
      <c r="J37" s="164"/>
      <c r="K37" s="164"/>
    </row>
    <row r="38" spans="1:11" ht="45" customHeight="1">
      <c r="A38" s="166">
        <v>15</v>
      </c>
      <c r="B38" s="166">
        <v>600</v>
      </c>
      <c r="C38" s="166">
        <v>60016</v>
      </c>
      <c r="D38" s="157" t="s">
        <v>129</v>
      </c>
      <c r="E38" s="167">
        <v>500000</v>
      </c>
      <c r="F38" s="167">
        <v>500000</v>
      </c>
      <c r="G38" s="167">
        <v>30000</v>
      </c>
      <c r="H38" s="167">
        <v>470000</v>
      </c>
      <c r="I38" s="170"/>
      <c r="J38" s="164"/>
      <c r="K38" s="164"/>
    </row>
    <row r="39" spans="1:11" ht="41.25" customHeight="1">
      <c r="A39" s="166"/>
      <c r="B39" s="166"/>
      <c r="C39" s="166"/>
      <c r="D39" s="157" t="s">
        <v>114</v>
      </c>
      <c r="E39" s="167">
        <v>30000</v>
      </c>
      <c r="F39" s="167">
        <v>30000</v>
      </c>
      <c r="G39" s="167">
        <v>30000</v>
      </c>
      <c r="H39" s="167">
        <v>0</v>
      </c>
      <c r="I39" s="170"/>
      <c r="J39" s="164"/>
      <c r="K39" s="164"/>
    </row>
    <row r="40" spans="1:11" ht="45.75" customHeight="1">
      <c r="A40" s="166">
        <v>16</v>
      </c>
      <c r="B40" s="166">
        <v>600</v>
      </c>
      <c r="C40" s="166">
        <v>60016</v>
      </c>
      <c r="D40" s="157" t="s">
        <v>130</v>
      </c>
      <c r="E40" s="167">
        <v>50000</v>
      </c>
      <c r="F40" s="167">
        <v>50000</v>
      </c>
      <c r="G40" s="167">
        <v>50000</v>
      </c>
      <c r="H40" s="167"/>
      <c r="I40" s="170"/>
      <c r="J40" s="164"/>
      <c r="K40" s="164"/>
    </row>
    <row r="41" spans="1:11" ht="40.5" customHeight="1">
      <c r="A41" s="166">
        <v>17</v>
      </c>
      <c r="B41" s="166">
        <v>600</v>
      </c>
      <c r="C41" s="166">
        <v>60016</v>
      </c>
      <c r="D41" s="157" t="s">
        <v>131</v>
      </c>
      <c r="E41" s="167">
        <v>12197.08</v>
      </c>
      <c r="F41" s="167">
        <v>12197.08</v>
      </c>
      <c r="G41" s="167">
        <v>12197.08</v>
      </c>
      <c r="H41" s="167"/>
      <c r="I41" s="170"/>
      <c r="J41" s="164"/>
      <c r="K41" s="164"/>
    </row>
    <row r="42" spans="1:11" ht="42.75" customHeight="1">
      <c r="A42" s="158" t="s">
        <v>132</v>
      </c>
      <c r="B42" s="158"/>
      <c r="C42" s="158"/>
      <c r="D42" s="172"/>
      <c r="E42" s="173">
        <f>E29+E31+E33+E35+E37+E39+E40+E41</f>
        <v>634197.08</v>
      </c>
      <c r="F42" s="173">
        <f>F29+F31+F33+F35+F37+F39+F40+F41</f>
        <v>634197.08</v>
      </c>
      <c r="G42" s="173">
        <f>G29+G31+G33+G35+G37+G39+G40+G41</f>
        <v>634197.08</v>
      </c>
      <c r="H42" s="173">
        <v>0</v>
      </c>
      <c r="I42" s="174" t="s">
        <v>133</v>
      </c>
      <c r="J42" s="176"/>
      <c r="K42" s="176"/>
    </row>
    <row r="43" spans="1:11" ht="43.5" customHeight="1">
      <c r="A43" s="166">
        <v>18</v>
      </c>
      <c r="B43" s="166">
        <v>700</v>
      </c>
      <c r="C43" s="166">
        <v>70005</v>
      </c>
      <c r="D43" s="157" t="s">
        <v>134</v>
      </c>
      <c r="E43" s="167">
        <v>7500</v>
      </c>
      <c r="F43" s="167">
        <v>7500</v>
      </c>
      <c r="G43" s="167">
        <v>7500</v>
      </c>
      <c r="H43" s="167"/>
      <c r="I43" s="170"/>
      <c r="J43" s="164"/>
      <c r="K43" s="164"/>
    </row>
    <row r="44" spans="1:11" ht="46.5" customHeight="1">
      <c r="A44" s="166">
        <v>19</v>
      </c>
      <c r="B44" s="166">
        <v>700</v>
      </c>
      <c r="C44" s="166">
        <v>70005</v>
      </c>
      <c r="D44" s="157" t="s">
        <v>135</v>
      </c>
      <c r="E44" s="167">
        <v>9748.68</v>
      </c>
      <c r="F44" s="167">
        <v>9748.68</v>
      </c>
      <c r="G44" s="167">
        <v>9748.68</v>
      </c>
      <c r="H44" s="167"/>
      <c r="I44" s="170"/>
      <c r="J44" s="164"/>
      <c r="K44" s="164"/>
    </row>
    <row r="45" spans="1:11" ht="41.25" customHeight="1">
      <c r="A45" s="166">
        <v>20</v>
      </c>
      <c r="B45" s="166">
        <v>700</v>
      </c>
      <c r="C45" s="166">
        <v>70005</v>
      </c>
      <c r="D45" s="157" t="s">
        <v>136</v>
      </c>
      <c r="E45" s="167">
        <v>10220.39</v>
      </c>
      <c r="F45" s="167">
        <v>10220.39</v>
      </c>
      <c r="G45" s="167">
        <v>10220.39</v>
      </c>
      <c r="H45" s="167"/>
      <c r="I45" s="170"/>
      <c r="J45" s="164"/>
      <c r="K45" s="164"/>
    </row>
    <row r="46" spans="1:11" ht="47.25" customHeight="1">
      <c r="A46" s="166">
        <v>21</v>
      </c>
      <c r="B46" s="166">
        <v>700</v>
      </c>
      <c r="C46" s="166">
        <v>70005</v>
      </c>
      <c r="D46" s="157" t="s">
        <v>137</v>
      </c>
      <c r="E46" s="167">
        <v>15611.37</v>
      </c>
      <c r="F46" s="167">
        <v>15611.37</v>
      </c>
      <c r="G46" s="167">
        <v>15611.37</v>
      </c>
      <c r="H46" s="167"/>
      <c r="I46" s="170"/>
      <c r="J46" s="164"/>
      <c r="K46" s="164"/>
    </row>
    <row r="47" spans="1:11" ht="42" customHeight="1">
      <c r="A47" s="166">
        <v>22</v>
      </c>
      <c r="B47" s="166">
        <v>700</v>
      </c>
      <c r="C47" s="166">
        <v>70005</v>
      </c>
      <c r="D47" s="157" t="s">
        <v>138</v>
      </c>
      <c r="E47" s="167">
        <v>60000</v>
      </c>
      <c r="F47" s="167">
        <v>60000</v>
      </c>
      <c r="G47" s="167">
        <v>60000</v>
      </c>
      <c r="H47" s="167"/>
      <c r="I47" s="170"/>
      <c r="J47" s="164"/>
      <c r="K47" s="164"/>
    </row>
    <row r="48" spans="1:11" ht="37.5" customHeight="1">
      <c r="A48" s="158" t="s">
        <v>139</v>
      </c>
      <c r="B48" s="158"/>
      <c r="C48" s="158"/>
      <c r="D48" s="172"/>
      <c r="E48" s="173">
        <f>E43+E44+E45+E46+E47</f>
        <v>103080.44</v>
      </c>
      <c r="F48" s="173">
        <f>F43+F44+F45+F46+F47</f>
        <v>103080.44</v>
      </c>
      <c r="G48" s="173">
        <f>G43+G44+G45+G46+G47</f>
        <v>103080.44</v>
      </c>
      <c r="H48" s="173"/>
      <c r="I48" s="174" t="s">
        <v>140</v>
      </c>
      <c r="J48" s="176"/>
      <c r="K48" s="176"/>
    </row>
    <row r="49" spans="1:11" ht="42" customHeight="1">
      <c r="A49" s="177">
        <v>23</v>
      </c>
      <c r="B49" s="177">
        <v>750</v>
      </c>
      <c r="C49" s="177">
        <v>75023</v>
      </c>
      <c r="D49" s="178" t="s">
        <v>141</v>
      </c>
      <c r="E49" s="179">
        <v>1000000</v>
      </c>
      <c r="F49" s="179">
        <v>1000000</v>
      </c>
      <c r="G49" s="179"/>
      <c r="H49" s="180"/>
      <c r="I49" s="181" t="s">
        <v>142</v>
      </c>
      <c r="J49" s="182"/>
      <c r="K49" s="183"/>
    </row>
    <row r="50" spans="1:11" ht="32.25" customHeight="1">
      <c r="A50" s="177"/>
      <c r="B50" s="177"/>
      <c r="C50" s="175" t="s">
        <v>114</v>
      </c>
      <c r="D50" s="178"/>
      <c r="E50" s="179">
        <v>0</v>
      </c>
      <c r="F50" s="179">
        <v>0</v>
      </c>
      <c r="G50" s="179"/>
      <c r="H50" s="180"/>
      <c r="I50" s="181" t="s">
        <v>143</v>
      </c>
      <c r="J50" s="182"/>
      <c r="K50" s="183"/>
    </row>
    <row r="51" spans="1:11" ht="34.5" customHeight="1">
      <c r="A51" s="177">
        <v>24</v>
      </c>
      <c r="B51" s="177">
        <v>750</v>
      </c>
      <c r="C51" s="177">
        <v>75023</v>
      </c>
      <c r="D51" s="178" t="s">
        <v>144</v>
      </c>
      <c r="E51" s="179">
        <v>17000</v>
      </c>
      <c r="F51" s="179">
        <v>17000</v>
      </c>
      <c r="G51" s="179">
        <v>17000</v>
      </c>
      <c r="H51" s="180"/>
      <c r="I51" s="181"/>
      <c r="J51" s="182"/>
      <c r="K51" s="183"/>
    </row>
    <row r="52" spans="1:11" ht="34.5" customHeight="1">
      <c r="A52" s="177"/>
      <c r="B52" s="177"/>
      <c r="C52" s="177"/>
      <c r="D52" s="178" t="s">
        <v>114</v>
      </c>
      <c r="E52" s="179">
        <v>15000</v>
      </c>
      <c r="F52" s="179">
        <v>15000</v>
      </c>
      <c r="G52" s="179">
        <v>15000</v>
      </c>
      <c r="H52" s="180"/>
      <c r="I52" s="181"/>
      <c r="J52" s="182"/>
      <c r="K52" s="183"/>
    </row>
    <row r="53" spans="1:11" ht="33" customHeight="1">
      <c r="A53" s="158" t="s">
        <v>145</v>
      </c>
      <c r="B53" s="158"/>
      <c r="C53" s="158"/>
      <c r="D53" s="172"/>
      <c r="E53" s="173">
        <f>E52</f>
        <v>15000</v>
      </c>
      <c r="F53" s="173">
        <f>F52</f>
        <v>15000</v>
      </c>
      <c r="G53" s="173">
        <f>G52</f>
        <v>15000</v>
      </c>
      <c r="H53" s="173"/>
      <c r="I53" s="174" t="s">
        <v>146</v>
      </c>
      <c r="J53" s="176"/>
      <c r="K53" s="176"/>
    </row>
    <row r="54" spans="1:11" ht="34.5" customHeight="1">
      <c r="A54" s="184">
        <v>25</v>
      </c>
      <c r="B54" s="184">
        <v>754</v>
      </c>
      <c r="C54" s="184">
        <v>75412</v>
      </c>
      <c r="D54" s="172" t="s">
        <v>147</v>
      </c>
      <c r="E54" s="185">
        <v>17000</v>
      </c>
      <c r="F54" s="185">
        <v>17000</v>
      </c>
      <c r="G54" s="185">
        <v>17000</v>
      </c>
      <c r="H54" s="173"/>
      <c r="I54" s="174"/>
      <c r="J54" s="176"/>
      <c r="K54" s="176"/>
    </row>
    <row r="55" spans="1:11" ht="33.75" customHeight="1">
      <c r="A55" s="158" t="s">
        <v>148</v>
      </c>
      <c r="B55" s="158"/>
      <c r="C55" s="158"/>
      <c r="D55" s="172"/>
      <c r="E55" s="173">
        <f>SUM(E54)</f>
        <v>17000</v>
      </c>
      <c r="F55" s="173">
        <f>SUM(F54)</f>
        <v>17000</v>
      </c>
      <c r="G55" s="173">
        <f>SUM(G54)</f>
        <v>17000</v>
      </c>
      <c r="H55" s="173"/>
      <c r="I55" s="174"/>
      <c r="J55" s="176"/>
      <c r="K55" s="176"/>
    </row>
    <row r="56" spans="1:11" ht="53.25" customHeight="1">
      <c r="A56" s="166">
        <v>26</v>
      </c>
      <c r="B56" s="166">
        <v>801</v>
      </c>
      <c r="C56" s="166">
        <v>80101</v>
      </c>
      <c r="D56" s="157" t="s">
        <v>149</v>
      </c>
      <c r="E56" s="167">
        <v>370000</v>
      </c>
      <c r="F56" s="167">
        <v>370000</v>
      </c>
      <c r="G56" s="167">
        <v>92500</v>
      </c>
      <c r="H56" s="167"/>
      <c r="I56" s="170" t="s">
        <v>150</v>
      </c>
      <c r="J56" s="186"/>
      <c r="K56" s="164"/>
    </row>
    <row r="57" spans="1:11" ht="45" customHeight="1">
      <c r="A57" s="166">
        <v>27</v>
      </c>
      <c r="B57" s="166">
        <v>801</v>
      </c>
      <c r="C57" s="166">
        <v>80101</v>
      </c>
      <c r="D57" s="157" t="s">
        <v>151</v>
      </c>
      <c r="E57" s="167">
        <v>151000</v>
      </c>
      <c r="F57" s="167">
        <v>151000</v>
      </c>
      <c r="G57" s="167">
        <v>22650</v>
      </c>
      <c r="H57" s="167"/>
      <c r="I57" s="170" t="s">
        <v>152</v>
      </c>
      <c r="J57" s="186"/>
      <c r="K57" s="164"/>
    </row>
    <row r="58" spans="1:11" ht="47.25" customHeight="1">
      <c r="A58" s="166">
        <v>28</v>
      </c>
      <c r="B58" s="166">
        <v>801</v>
      </c>
      <c r="C58" s="166">
        <v>80101</v>
      </c>
      <c r="D58" s="157" t="s">
        <v>153</v>
      </c>
      <c r="E58" s="167">
        <v>95000</v>
      </c>
      <c r="F58" s="167">
        <v>95000</v>
      </c>
      <c r="G58" s="167">
        <v>23750</v>
      </c>
      <c r="H58" s="167"/>
      <c r="I58" s="170" t="s">
        <v>154</v>
      </c>
      <c r="J58" s="186"/>
      <c r="K58" s="164"/>
    </row>
    <row r="59" spans="1:11" ht="43.5" customHeight="1">
      <c r="A59" s="166"/>
      <c r="B59" s="166"/>
      <c r="C59" s="166"/>
      <c r="D59" s="157" t="s">
        <v>102</v>
      </c>
      <c r="E59" s="167">
        <v>0</v>
      </c>
      <c r="F59" s="167">
        <v>0</v>
      </c>
      <c r="G59" s="167">
        <v>0</v>
      </c>
      <c r="H59" s="167"/>
      <c r="I59" s="170" t="s">
        <v>155</v>
      </c>
      <c r="J59" s="186"/>
      <c r="K59" s="164"/>
    </row>
    <row r="60" spans="1:11" ht="45.75" customHeight="1">
      <c r="A60" s="166">
        <v>29</v>
      </c>
      <c r="B60" s="166">
        <v>801</v>
      </c>
      <c r="C60" s="166">
        <v>80101</v>
      </c>
      <c r="D60" s="157" t="s">
        <v>156</v>
      </c>
      <c r="E60" s="167">
        <v>60000</v>
      </c>
      <c r="F60" s="167">
        <v>60000</v>
      </c>
      <c r="G60" s="167">
        <v>60000</v>
      </c>
      <c r="H60" s="167"/>
      <c r="I60" s="170"/>
      <c r="J60" s="164"/>
      <c r="K60" s="164"/>
    </row>
    <row r="61" spans="1:11" ht="45.75" customHeight="1">
      <c r="A61" s="166">
        <v>30</v>
      </c>
      <c r="B61" s="166">
        <v>801</v>
      </c>
      <c r="C61" s="166">
        <v>80101</v>
      </c>
      <c r="D61" s="157" t="s">
        <v>157</v>
      </c>
      <c r="E61" s="167">
        <v>125067</v>
      </c>
      <c r="F61" s="167">
        <v>125067</v>
      </c>
      <c r="G61" s="167">
        <v>63000</v>
      </c>
      <c r="H61" s="167"/>
      <c r="I61" s="170" t="s">
        <v>158</v>
      </c>
      <c r="J61" s="164"/>
      <c r="K61" s="164"/>
    </row>
    <row r="62" spans="1:11" ht="39" customHeight="1">
      <c r="A62" s="166">
        <v>31</v>
      </c>
      <c r="B62" s="166">
        <v>801</v>
      </c>
      <c r="C62" s="166">
        <v>80101</v>
      </c>
      <c r="D62" s="157" t="s">
        <v>159</v>
      </c>
      <c r="E62" s="167">
        <v>120000</v>
      </c>
      <c r="F62" s="167">
        <v>120000</v>
      </c>
      <c r="G62" s="167">
        <v>60000</v>
      </c>
      <c r="H62" s="167"/>
      <c r="I62" s="170" t="s">
        <v>160</v>
      </c>
      <c r="J62" s="164"/>
      <c r="K62" s="164"/>
    </row>
    <row r="63" spans="1:11" ht="52.5" customHeight="1">
      <c r="A63" s="166">
        <v>32</v>
      </c>
      <c r="B63" s="166">
        <v>801</v>
      </c>
      <c r="C63" s="166">
        <v>80101</v>
      </c>
      <c r="D63" s="157" t="s">
        <v>161</v>
      </c>
      <c r="E63" s="167">
        <v>140000</v>
      </c>
      <c r="F63" s="167">
        <v>140000</v>
      </c>
      <c r="G63" s="167">
        <v>53425.54</v>
      </c>
      <c r="H63" s="167">
        <v>86574.46</v>
      </c>
      <c r="I63" s="170"/>
      <c r="J63" s="164"/>
      <c r="K63" s="164"/>
    </row>
    <row r="64" spans="1:11" ht="58.5" customHeight="1">
      <c r="A64" s="166"/>
      <c r="B64" s="166"/>
      <c r="C64" s="175" t="s">
        <v>114</v>
      </c>
      <c r="D64" s="157"/>
      <c r="E64" s="167">
        <v>73425.54</v>
      </c>
      <c r="F64" s="167">
        <v>73425.54</v>
      </c>
      <c r="G64" s="167">
        <v>73425.54</v>
      </c>
      <c r="H64" s="167">
        <v>0</v>
      </c>
      <c r="I64" s="170"/>
      <c r="J64" s="164"/>
      <c r="K64" s="164"/>
    </row>
    <row r="65" spans="1:11" ht="48" customHeight="1">
      <c r="A65" s="166">
        <v>33</v>
      </c>
      <c r="B65" s="166">
        <v>801</v>
      </c>
      <c r="C65" s="166">
        <v>80101</v>
      </c>
      <c r="D65" s="157" t="s">
        <v>162</v>
      </c>
      <c r="E65" s="167">
        <v>10500</v>
      </c>
      <c r="F65" s="167">
        <v>10500</v>
      </c>
      <c r="G65" s="167">
        <v>10500</v>
      </c>
      <c r="H65" s="167"/>
      <c r="I65" s="170"/>
      <c r="J65" s="164"/>
      <c r="K65" s="164"/>
    </row>
    <row r="66" spans="1:11" ht="36.75" customHeight="1">
      <c r="A66" s="187" t="s">
        <v>163</v>
      </c>
      <c r="B66" s="187"/>
      <c r="C66" s="187"/>
      <c r="D66" s="188"/>
      <c r="E66" s="173">
        <f>E56+E57+E59+E60+E61+E62+E64+E65</f>
        <v>909992.54</v>
      </c>
      <c r="F66" s="173">
        <f>F56+F57+F59+F60+F61+F62+F64+F65</f>
        <v>909992.54</v>
      </c>
      <c r="G66" s="173">
        <f>G56+G57+G59+G60+G61+G62+G64+G65</f>
        <v>382075.54</v>
      </c>
      <c r="H66" s="173">
        <v>0</v>
      </c>
      <c r="I66" s="189" t="s">
        <v>164</v>
      </c>
      <c r="J66" s="162"/>
      <c r="K66" s="190"/>
    </row>
    <row r="67" spans="1:11" ht="37.5" customHeight="1">
      <c r="A67" s="166">
        <v>34</v>
      </c>
      <c r="B67" s="166">
        <v>900</v>
      </c>
      <c r="C67" s="166">
        <v>90015</v>
      </c>
      <c r="D67" s="157" t="s">
        <v>165</v>
      </c>
      <c r="E67" s="167">
        <v>150000</v>
      </c>
      <c r="F67" s="167">
        <v>150000</v>
      </c>
      <c r="G67" s="167">
        <v>150000</v>
      </c>
      <c r="H67" s="167"/>
      <c r="I67" s="170"/>
      <c r="J67" s="164"/>
      <c r="K67" s="164"/>
    </row>
    <row r="68" spans="1:11" ht="35.25" customHeight="1">
      <c r="A68" s="187" t="s">
        <v>166</v>
      </c>
      <c r="B68" s="187"/>
      <c r="C68" s="187"/>
      <c r="D68" s="191"/>
      <c r="E68" s="173">
        <f>E67</f>
        <v>150000</v>
      </c>
      <c r="F68" s="173">
        <f>F67</f>
        <v>150000</v>
      </c>
      <c r="G68" s="173">
        <f>G67</f>
        <v>150000</v>
      </c>
      <c r="H68" s="173"/>
      <c r="I68" s="174" t="s">
        <v>146</v>
      </c>
      <c r="J68" s="192"/>
      <c r="K68" s="192"/>
    </row>
    <row r="69" spans="1:11" ht="39" customHeight="1">
      <c r="A69" s="193" t="s">
        <v>4</v>
      </c>
      <c r="B69" s="193"/>
      <c r="C69" s="193"/>
      <c r="D69" s="194"/>
      <c r="E69" s="195">
        <f>E21+E27+E42+E48+E53+E55+E66+E68</f>
        <v>7702929.4</v>
      </c>
      <c r="F69" s="195">
        <f>F21+F27+F42+F48+F53+F55+F66+F68</f>
        <v>6652929.4</v>
      </c>
      <c r="G69" s="195">
        <f>G21+G27+G42+G48+G53+G55+G66+G68</f>
        <v>1829630.06</v>
      </c>
      <c r="H69" s="196">
        <v>3967882.34</v>
      </c>
      <c r="I69" s="197" t="s">
        <v>167</v>
      </c>
      <c r="J69" s="196">
        <v>0</v>
      </c>
      <c r="K69" s="198" t="s">
        <v>168</v>
      </c>
    </row>
    <row r="70" spans="1:11" ht="12.75">
      <c r="A70" s="199" t="s">
        <v>169</v>
      </c>
      <c r="B70" s="199"/>
      <c r="C70" s="199"/>
      <c r="D70" s="199"/>
      <c r="E70" s="199"/>
      <c r="F70" s="199"/>
      <c r="G70" s="199"/>
      <c r="H70" s="199"/>
      <c r="I70" s="199"/>
      <c r="J70" s="199"/>
      <c r="K70" s="199"/>
    </row>
    <row r="71" spans="1:12" ht="12.75">
      <c r="A71" s="199" t="s">
        <v>170</v>
      </c>
      <c r="B71" s="199"/>
      <c r="C71" s="199"/>
      <c r="D71" s="199"/>
      <c r="E71" s="199"/>
      <c r="F71" s="199"/>
      <c r="G71" s="199"/>
      <c r="H71" s="199"/>
      <c r="I71" s="199"/>
      <c r="J71" s="199"/>
      <c r="K71" s="199"/>
      <c r="L71" s="200"/>
    </row>
    <row r="72" spans="1:12" ht="12.75">
      <c r="A72" s="199" t="s">
        <v>171</v>
      </c>
      <c r="B72" s="199"/>
      <c r="C72" s="199"/>
      <c r="D72" s="199"/>
      <c r="E72" s="199"/>
      <c r="F72" s="199"/>
      <c r="G72" s="199"/>
      <c r="H72" s="199"/>
      <c r="I72" s="199"/>
      <c r="J72" s="199"/>
      <c r="K72" s="199"/>
      <c r="L72" s="200"/>
    </row>
    <row r="73" spans="1:12" ht="12.75">
      <c r="A73" s="199" t="s">
        <v>172</v>
      </c>
      <c r="B73" s="199"/>
      <c r="C73" s="199"/>
      <c r="D73" s="199"/>
      <c r="E73" s="199"/>
      <c r="F73" s="199"/>
      <c r="G73" s="199"/>
      <c r="H73" s="199"/>
      <c r="I73" s="199"/>
      <c r="J73" s="199"/>
      <c r="K73" s="199"/>
      <c r="L73" s="200"/>
    </row>
    <row r="74" spans="1:12" ht="12.75">
      <c r="A74" s="199" t="s">
        <v>173</v>
      </c>
      <c r="B74" s="199"/>
      <c r="C74" s="199"/>
      <c r="D74" s="199"/>
      <c r="E74" s="199"/>
      <c r="F74" s="199"/>
      <c r="G74" s="199"/>
      <c r="H74" s="199"/>
      <c r="I74" s="199"/>
      <c r="J74" s="199"/>
      <c r="K74" s="199"/>
      <c r="L74" s="200"/>
    </row>
    <row r="75" spans="1:12" ht="12.75">
      <c r="A75" s="199" t="s">
        <v>174</v>
      </c>
      <c r="B75" s="201"/>
      <c r="C75" s="199"/>
      <c r="D75" s="199"/>
      <c r="E75" s="199"/>
      <c r="F75" s="199"/>
      <c r="G75" s="199"/>
      <c r="H75" s="199"/>
      <c r="I75" s="199"/>
      <c r="J75" s="199"/>
      <c r="K75" s="199"/>
      <c r="L75" s="200"/>
    </row>
    <row r="76" spans="1:11" ht="12.75">
      <c r="A76" s="199" t="s">
        <v>175</v>
      </c>
      <c r="B76" s="201"/>
      <c r="C76" s="199"/>
      <c r="D76" s="199"/>
      <c r="E76" s="199"/>
      <c r="F76" s="199"/>
      <c r="G76" s="199"/>
      <c r="H76" s="199"/>
      <c r="I76" s="199"/>
      <c r="J76" s="199"/>
      <c r="K76" s="199"/>
    </row>
    <row r="77" spans="1:11" ht="12.75">
      <c r="A77" s="199" t="s">
        <v>176</v>
      </c>
      <c r="B77" s="199"/>
      <c r="C77" s="199"/>
      <c r="D77" s="199"/>
      <c r="E77" s="199"/>
      <c r="F77" s="199"/>
      <c r="G77" s="199"/>
      <c r="H77" s="199"/>
      <c r="I77" s="199"/>
      <c r="J77" s="199"/>
      <c r="K77" s="199"/>
    </row>
    <row r="78" spans="1:11" ht="12.75">
      <c r="A78" s="199" t="s">
        <v>171</v>
      </c>
      <c r="B78" s="199"/>
      <c r="C78" s="199"/>
      <c r="D78" s="199"/>
      <c r="E78" s="199"/>
      <c r="F78" s="199"/>
      <c r="G78" s="199"/>
      <c r="H78" s="199"/>
      <c r="I78" s="199"/>
      <c r="J78" s="199"/>
      <c r="K78" s="199"/>
    </row>
    <row r="79" spans="1:11" ht="12.75" customHeight="1">
      <c r="A79" s="202" t="s">
        <v>177</v>
      </c>
      <c r="B79" s="202"/>
      <c r="C79" s="202"/>
      <c r="D79" s="202"/>
      <c r="E79" s="202"/>
      <c r="F79" s="202"/>
      <c r="G79" s="202"/>
      <c r="H79" s="202"/>
      <c r="I79" s="202"/>
      <c r="J79" s="202"/>
      <c r="K79" s="202"/>
    </row>
    <row r="80" spans="1:11" ht="12.75">
      <c r="A80" s="202"/>
      <c r="B80" s="202"/>
      <c r="C80" s="202"/>
      <c r="D80" s="202"/>
      <c r="E80" s="202"/>
      <c r="F80" s="202"/>
      <c r="G80" s="202"/>
      <c r="H80" s="202"/>
      <c r="I80" s="202"/>
      <c r="J80" s="202"/>
      <c r="K80" s="202"/>
    </row>
    <row r="81" spans="1:11" ht="12.75">
      <c r="A81" s="199" t="s">
        <v>172</v>
      </c>
      <c r="B81" s="199"/>
      <c r="C81" s="199"/>
      <c r="D81" s="199"/>
      <c r="E81" s="199"/>
      <c r="F81" s="199"/>
      <c r="G81" s="199"/>
      <c r="H81" s="199"/>
      <c r="I81" s="199"/>
      <c r="J81" s="199"/>
      <c r="K81" s="199"/>
    </row>
    <row r="82" spans="1:11" ht="12.75">
      <c r="A82" s="199" t="s">
        <v>178</v>
      </c>
      <c r="B82" s="199"/>
      <c r="C82" s="199"/>
      <c r="D82" s="199"/>
      <c r="E82" s="199"/>
      <c r="F82" s="199"/>
      <c r="G82" s="199"/>
      <c r="H82" s="199"/>
      <c r="I82" s="199"/>
      <c r="J82" s="199"/>
      <c r="K82" s="199"/>
    </row>
    <row r="83" spans="1:11" ht="12.75">
      <c r="A83" s="199"/>
      <c r="B83" s="201"/>
      <c r="C83" s="199"/>
      <c r="D83" s="199"/>
      <c r="E83" s="199"/>
      <c r="F83" s="199"/>
      <c r="G83" s="199"/>
      <c r="H83" s="199"/>
      <c r="I83" s="199"/>
      <c r="J83" s="199"/>
      <c r="K83" s="199"/>
    </row>
  </sheetData>
  <mergeCells count="34">
    <mergeCell ref="A4:K4"/>
    <mergeCell ref="A6:A10"/>
    <mergeCell ref="B6:B10"/>
    <mergeCell ref="C6:C10"/>
    <mergeCell ref="D6:D10"/>
    <mergeCell ref="E6:E10"/>
    <mergeCell ref="F6:J6"/>
    <mergeCell ref="K6:K10"/>
    <mergeCell ref="F7:F10"/>
    <mergeCell ref="G7:J7"/>
    <mergeCell ref="G8:G10"/>
    <mergeCell ref="H8:H10"/>
    <mergeCell ref="I8:I10"/>
    <mergeCell ref="J8:J10"/>
    <mergeCell ref="A14:A15"/>
    <mergeCell ref="B14:B15"/>
    <mergeCell ref="C14:C15"/>
    <mergeCell ref="D14:D15"/>
    <mergeCell ref="E14:E15"/>
    <mergeCell ref="F14:F15"/>
    <mergeCell ref="G14:G15"/>
    <mergeCell ref="I14:I15"/>
    <mergeCell ref="J14:J15"/>
    <mergeCell ref="K14:K15"/>
    <mergeCell ref="A21:C21"/>
    <mergeCell ref="A27:C27"/>
    <mergeCell ref="A42:C42"/>
    <mergeCell ref="A48:C48"/>
    <mergeCell ref="A53:C53"/>
    <mergeCell ref="A55:C55"/>
    <mergeCell ref="A66:C66"/>
    <mergeCell ref="A68:C68"/>
    <mergeCell ref="A69:C69"/>
    <mergeCell ref="A79:K80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4"/>
  <sheetViews>
    <sheetView zoomScale="120" zoomScaleNormal="120" workbookViewId="0" topLeftCell="A1">
      <selection activeCell="K2" sqref="K2"/>
    </sheetView>
  </sheetViews>
  <sheetFormatPr defaultColWidth="9.140625" defaultRowHeight="12.75" customHeight="1"/>
  <cols>
    <col min="1" max="1" width="4.7109375" style="138" customWidth="1"/>
    <col min="2" max="2" width="7.57421875" style="138" customWidth="1"/>
    <col min="3" max="3" width="32.28125" style="138" customWidth="1"/>
    <col min="4" max="4" width="9.7109375" style="138" customWidth="1"/>
    <col min="5" max="5" width="8.421875" style="138" customWidth="1"/>
    <col min="6" max="6" width="10.57421875" style="138" customWidth="1"/>
    <col min="7" max="7" width="9.8515625" style="138" customWidth="1"/>
    <col min="8" max="8" width="8.421875" style="138" customWidth="1"/>
    <col min="9" max="9" width="10.28125" style="138" customWidth="1"/>
    <col min="10" max="10" width="9.7109375" style="138" customWidth="1"/>
    <col min="11" max="11" width="8.8515625" style="137" customWidth="1"/>
    <col min="12" max="16384" width="9.140625" style="137" customWidth="1"/>
  </cols>
  <sheetData>
    <row r="1" spans="8:11" ht="12.75" customHeight="1">
      <c r="H1" s="199"/>
      <c r="I1" s="199"/>
      <c r="J1" s="199"/>
      <c r="K1" s="203" t="s">
        <v>179</v>
      </c>
    </row>
    <row r="2" spans="8:11" ht="12.75" customHeight="1">
      <c r="H2" s="199"/>
      <c r="I2" s="199"/>
      <c r="J2" s="199"/>
      <c r="K2" s="203" t="s">
        <v>180</v>
      </c>
    </row>
    <row r="3" spans="1:11" ht="22.5" customHeight="1">
      <c r="A3" s="204" t="s">
        <v>181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</row>
    <row r="4" spans="1:11" s="205" customFormat="1" ht="20.25" customHeight="1">
      <c r="A4" s="143" t="s">
        <v>2</v>
      </c>
      <c r="B4" s="143" t="s">
        <v>40</v>
      </c>
      <c r="C4" s="143" t="s">
        <v>182</v>
      </c>
      <c r="D4" s="144" t="s">
        <v>82</v>
      </c>
      <c r="E4" s="144"/>
      <c r="F4" s="144"/>
      <c r="G4" s="144" t="s">
        <v>183</v>
      </c>
      <c r="H4" s="144"/>
      <c r="I4" s="144"/>
      <c r="J4" s="144" t="s">
        <v>184</v>
      </c>
      <c r="K4" s="144"/>
    </row>
    <row r="5" spans="1:11" s="205" customFormat="1" ht="65.25" customHeight="1">
      <c r="A5" s="143"/>
      <c r="B5" s="143"/>
      <c r="C5" s="143"/>
      <c r="D5" s="206" t="s">
        <v>11</v>
      </c>
      <c r="E5" s="207" t="s">
        <v>185</v>
      </c>
      <c r="F5" s="145" t="s">
        <v>13</v>
      </c>
      <c r="G5" s="206" t="s">
        <v>11</v>
      </c>
      <c r="H5" s="145" t="s">
        <v>12</v>
      </c>
      <c r="I5" s="145" t="s">
        <v>13</v>
      </c>
      <c r="J5" s="145" t="s">
        <v>186</v>
      </c>
      <c r="K5" s="145" t="s">
        <v>187</v>
      </c>
    </row>
    <row r="6" spans="1:11" ht="9" customHeight="1">
      <c r="A6" s="208">
        <v>1</v>
      </c>
      <c r="B6" s="208">
        <v>2</v>
      </c>
      <c r="C6" s="208">
        <v>3</v>
      </c>
      <c r="D6" s="208">
        <v>4</v>
      </c>
      <c r="E6" s="208">
        <v>5</v>
      </c>
      <c r="F6" s="208">
        <v>6</v>
      </c>
      <c r="G6" s="208">
        <v>7</v>
      </c>
      <c r="H6" s="208">
        <v>8</v>
      </c>
      <c r="I6" s="208">
        <v>9</v>
      </c>
      <c r="J6" s="208">
        <v>10</v>
      </c>
      <c r="K6" s="208">
        <v>11</v>
      </c>
    </row>
    <row r="7" spans="1:11" ht="10.5" customHeight="1">
      <c r="A7" s="209" t="s">
        <v>14</v>
      </c>
      <c r="B7" s="209" t="s">
        <v>188</v>
      </c>
      <c r="C7" s="210" t="s">
        <v>58</v>
      </c>
      <c r="D7" s="211">
        <v>315020.75</v>
      </c>
      <c r="E7" s="211"/>
      <c r="F7" s="211">
        <f>SUM(D7:E7)</f>
        <v>315020.75</v>
      </c>
      <c r="G7" s="211">
        <v>315020.75</v>
      </c>
      <c r="H7" s="211"/>
      <c r="I7" s="211">
        <f>SUM(G7:H7)</f>
        <v>315020.75</v>
      </c>
      <c r="J7" s="211">
        <f>SUM(H7:I7)</f>
        <v>315020.75</v>
      </c>
      <c r="K7" s="211"/>
    </row>
    <row r="8" spans="1:11" ht="15" customHeight="1">
      <c r="A8" s="212"/>
      <c r="B8" s="212"/>
      <c r="C8" s="213" t="s">
        <v>189</v>
      </c>
      <c r="D8" s="214">
        <f>SUM(D7)</f>
        <v>315020.75</v>
      </c>
      <c r="E8" s="214">
        <f>SUM(E7)</f>
        <v>0</v>
      </c>
      <c r="F8" s="214">
        <f>SUM(F7)</f>
        <v>315020.75</v>
      </c>
      <c r="G8" s="214">
        <f>SUM(G7)</f>
        <v>315020.75</v>
      </c>
      <c r="H8" s="214">
        <f>SUM(H7:H7)</f>
        <v>0</v>
      </c>
      <c r="I8" s="214">
        <f>SUM(I7)</f>
        <v>315020.75</v>
      </c>
      <c r="J8" s="214">
        <f>SUM(J7:J7)</f>
        <v>315020.75</v>
      </c>
      <c r="K8" s="214"/>
    </row>
    <row r="9" spans="1:11" ht="18" customHeight="1">
      <c r="A9" s="209">
        <v>750</v>
      </c>
      <c r="B9" s="209">
        <v>75011</v>
      </c>
      <c r="C9" s="215" t="s">
        <v>190</v>
      </c>
      <c r="D9" s="211">
        <v>67944</v>
      </c>
      <c r="E9" s="211"/>
      <c r="F9" s="211">
        <v>67944</v>
      </c>
      <c r="G9" s="211">
        <v>67944</v>
      </c>
      <c r="H9" s="211"/>
      <c r="I9" s="211">
        <v>67944</v>
      </c>
      <c r="J9" s="211">
        <v>67944</v>
      </c>
      <c r="K9" s="211"/>
    </row>
    <row r="10" spans="1:11" ht="14.25" customHeight="1">
      <c r="A10" s="209">
        <v>750</v>
      </c>
      <c r="B10" s="209">
        <v>75056</v>
      </c>
      <c r="C10" s="215" t="s">
        <v>191</v>
      </c>
      <c r="D10" s="211">
        <v>12025</v>
      </c>
      <c r="E10" s="211"/>
      <c r="F10" s="211">
        <f>SUM(D10:E10)</f>
        <v>12025</v>
      </c>
      <c r="G10" s="211">
        <v>12025</v>
      </c>
      <c r="H10" s="211"/>
      <c r="I10" s="211">
        <f>SUM(G10:H10)</f>
        <v>12025</v>
      </c>
      <c r="J10" s="211">
        <v>12025</v>
      </c>
      <c r="K10" s="211"/>
    </row>
    <row r="11" spans="1:11" ht="13.5" customHeight="1">
      <c r="A11" s="216" t="s">
        <v>192</v>
      </c>
      <c r="B11" s="216"/>
      <c r="C11" s="216"/>
      <c r="D11" s="217">
        <f>SUM(D9:D10)</f>
        <v>79969</v>
      </c>
      <c r="E11" s="217">
        <f>SUM(E9:E10)</f>
        <v>0</v>
      </c>
      <c r="F11" s="217">
        <f>SUM(D11:E11)</f>
        <v>79969</v>
      </c>
      <c r="G11" s="217">
        <f>SUM(G9:G10)</f>
        <v>79969</v>
      </c>
      <c r="H11" s="217">
        <f>SUM(H9:H10)</f>
        <v>0</v>
      </c>
      <c r="I11" s="217">
        <f>SUM(I9:I10)</f>
        <v>79969</v>
      </c>
      <c r="J11" s="217">
        <f>SUM(J9:J10)</f>
        <v>79969</v>
      </c>
      <c r="K11" s="211"/>
    </row>
    <row r="12" spans="1:11" ht="13.5" customHeight="1">
      <c r="A12" s="218" t="s">
        <v>63</v>
      </c>
      <c r="B12" s="218"/>
      <c r="C12" s="219" t="s">
        <v>193</v>
      </c>
      <c r="D12" s="220">
        <f>SUM(D11)</f>
        <v>79969</v>
      </c>
      <c r="E12" s="220">
        <f>SUM(E11)</f>
        <v>0</v>
      </c>
      <c r="F12" s="221">
        <f>SUM(F11)</f>
        <v>79969</v>
      </c>
      <c r="G12" s="221">
        <f>SUM(G11)</f>
        <v>79969</v>
      </c>
      <c r="H12" s="221">
        <f>SUM(H11)</f>
        <v>0</v>
      </c>
      <c r="I12" s="221">
        <f>SUM(I11)</f>
        <v>79969</v>
      </c>
      <c r="J12" s="221">
        <f>SUM(J11)</f>
        <v>79969</v>
      </c>
      <c r="K12" s="220">
        <v>0</v>
      </c>
    </row>
    <row r="13" spans="1:11" ht="21.75" customHeight="1">
      <c r="A13" s="222">
        <v>751</v>
      </c>
      <c r="B13" s="222">
        <v>75101</v>
      </c>
      <c r="C13" s="223" t="s">
        <v>194</v>
      </c>
      <c r="D13" s="224">
        <v>2001</v>
      </c>
      <c r="E13" s="224"/>
      <c r="F13" s="224">
        <v>2001</v>
      </c>
      <c r="G13" s="224">
        <v>2001</v>
      </c>
      <c r="H13" s="224"/>
      <c r="I13" s="224">
        <v>2001</v>
      </c>
      <c r="J13" s="224">
        <f>SUM(I13)</f>
        <v>2001</v>
      </c>
      <c r="K13" s="225"/>
    </row>
    <row r="14" spans="1:11" ht="11.25" customHeight="1">
      <c r="A14" s="226" t="s">
        <v>195</v>
      </c>
      <c r="B14" s="226"/>
      <c r="C14" s="226"/>
      <c r="D14" s="227">
        <f>D13</f>
        <v>2001</v>
      </c>
      <c r="E14" s="227">
        <f>SUM(E13)</f>
        <v>0</v>
      </c>
      <c r="F14" s="227">
        <f>F13</f>
        <v>2001</v>
      </c>
      <c r="G14" s="227">
        <f>G13</f>
        <v>2001</v>
      </c>
      <c r="H14" s="227">
        <f>SUM(H13)</f>
        <v>0</v>
      </c>
      <c r="I14" s="227">
        <f>I13</f>
        <v>2001</v>
      </c>
      <c r="J14" s="227">
        <f>J13</f>
        <v>2001</v>
      </c>
      <c r="K14" s="217"/>
    </row>
    <row r="15" spans="1:11" s="230" customFormat="1" ht="16.5" customHeight="1">
      <c r="A15" s="228"/>
      <c r="B15" s="228"/>
      <c r="C15" s="219" t="s">
        <v>196</v>
      </c>
      <c r="D15" s="229">
        <f>SUM(D14)</f>
        <v>2001</v>
      </c>
      <c r="E15" s="229">
        <f>SUM(E14)</f>
        <v>0</v>
      </c>
      <c r="F15" s="229">
        <f>SUM(F14)</f>
        <v>2001</v>
      </c>
      <c r="G15" s="229">
        <f>SUM(G14)</f>
        <v>2001</v>
      </c>
      <c r="H15" s="229">
        <f>SUM(H14)</f>
        <v>0</v>
      </c>
      <c r="I15" s="229">
        <f>SUM(I14)</f>
        <v>2001</v>
      </c>
      <c r="J15" s="229">
        <f>SUM(J14)</f>
        <v>2001</v>
      </c>
      <c r="K15" s="220">
        <v>0</v>
      </c>
    </row>
    <row r="16" spans="1:11" ht="20.25" customHeight="1">
      <c r="A16" s="222">
        <v>754</v>
      </c>
      <c r="B16" s="222">
        <v>75414</v>
      </c>
      <c r="C16" s="223" t="s">
        <v>197</v>
      </c>
      <c r="D16" s="224">
        <v>200</v>
      </c>
      <c r="E16" s="224">
        <v>0</v>
      </c>
      <c r="F16" s="224">
        <f>D16+E16</f>
        <v>200</v>
      </c>
      <c r="G16" s="224">
        <v>200</v>
      </c>
      <c r="H16" s="224">
        <v>0</v>
      </c>
      <c r="I16" s="224">
        <f>G16+H16</f>
        <v>200</v>
      </c>
      <c r="J16" s="224">
        <v>200</v>
      </c>
      <c r="K16" s="225"/>
    </row>
    <row r="17" spans="1:11" ht="13.5" customHeight="1">
      <c r="A17" s="226" t="s">
        <v>198</v>
      </c>
      <c r="B17" s="226"/>
      <c r="C17" s="226"/>
      <c r="D17" s="227">
        <f>SUM(D16)</f>
        <v>200</v>
      </c>
      <c r="E17" s="227">
        <f>SUM(E16)</f>
        <v>0</v>
      </c>
      <c r="F17" s="227">
        <f>SUM(F16)</f>
        <v>200</v>
      </c>
      <c r="G17" s="231">
        <f>SUM(G16)</f>
        <v>200</v>
      </c>
      <c r="H17" s="231">
        <f>SUM(H16)</f>
        <v>0</v>
      </c>
      <c r="I17" s="231">
        <f>SUM(I16)</f>
        <v>200</v>
      </c>
      <c r="J17" s="231">
        <f>SUM(J16)</f>
        <v>200</v>
      </c>
      <c r="K17" s="211"/>
    </row>
    <row r="18" spans="1:11" ht="18.75" customHeight="1">
      <c r="A18" s="232"/>
      <c r="B18" s="232"/>
      <c r="C18" s="219" t="s">
        <v>199</v>
      </c>
      <c r="D18" s="229">
        <f>D17</f>
        <v>200</v>
      </c>
      <c r="E18" s="229">
        <f>E17</f>
        <v>0</v>
      </c>
      <c r="F18" s="229">
        <f>F17</f>
        <v>200</v>
      </c>
      <c r="G18" s="229">
        <f>G17</f>
        <v>200</v>
      </c>
      <c r="H18" s="229">
        <f>H17</f>
        <v>0</v>
      </c>
      <c r="I18" s="229">
        <f>I17</f>
        <v>200</v>
      </c>
      <c r="J18" s="229">
        <f>J17</f>
        <v>200</v>
      </c>
      <c r="K18" s="220">
        <v>0</v>
      </c>
    </row>
    <row r="19" spans="1:11" ht="15" customHeight="1">
      <c r="A19" s="233">
        <v>852</v>
      </c>
      <c r="B19" s="233">
        <v>85212</v>
      </c>
      <c r="C19" s="215" t="s">
        <v>200</v>
      </c>
      <c r="D19" s="234">
        <v>4041000</v>
      </c>
      <c r="E19" s="234"/>
      <c r="F19" s="234">
        <f>SUM(D19:E22)</f>
        <v>4041000</v>
      </c>
      <c r="G19" s="234">
        <v>4041000</v>
      </c>
      <c r="H19" s="234">
        <v>-6000</v>
      </c>
      <c r="I19" s="234">
        <f>SUM(G19:H22)</f>
        <v>4041000</v>
      </c>
      <c r="J19" s="234">
        <f>SUM(I19)</f>
        <v>4041000</v>
      </c>
      <c r="K19" s="211"/>
    </row>
    <row r="20" spans="1:11" ht="14.25" customHeight="1">
      <c r="A20" s="233"/>
      <c r="B20" s="233"/>
      <c r="C20" s="215"/>
      <c r="D20" s="234"/>
      <c r="E20" s="234"/>
      <c r="F20" s="234"/>
      <c r="G20" s="234"/>
      <c r="H20" s="234">
        <v>-534</v>
      </c>
      <c r="I20" s="234"/>
      <c r="J20" s="234"/>
      <c r="K20" s="211"/>
    </row>
    <row r="21" spans="1:11" ht="13.5" customHeight="1">
      <c r="A21" s="233"/>
      <c r="B21" s="233"/>
      <c r="C21" s="215"/>
      <c r="D21" s="234"/>
      <c r="E21" s="234"/>
      <c r="F21" s="234"/>
      <c r="G21" s="234"/>
      <c r="H21" s="234">
        <v>6000</v>
      </c>
      <c r="I21" s="234"/>
      <c r="J21" s="234"/>
      <c r="K21" s="211"/>
    </row>
    <row r="22" spans="1:11" ht="10.5" customHeight="1">
      <c r="A22" s="233"/>
      <c r="B22" s="233"/>
      <c r="C22" s="215"/>
      <c r="D22" s="234"/>
      <c r="E22" s="234"/>
      <c r="F22" s="234"/>
      <c r="G22" s="234"/>
      <c r="H22" s="234">
        <v>534</v>
      </c>
      <c r="I22" s="234"/>
      <c r="J22" s="234"/>
      <c r="K22" s="211"/>
    </row>
    <row r="23" spans="1:11" ht="15.75" customHeight="1">
      <c r="A23" s="226" t="s">
        <v>201</v>
      </c>
      <c r="B23" s="226"/>
      <c r="C23" s="226"/>
      <c r="D23" s="227">
        <f>D19</f>
        <v>4041000</v>
      </c>
      <c r="E23" s="227">
        <f>SUM(E19:E22)</f>
        <v>0</v>
      </c>
      <c r="F23" s="227">
        <f>SUM(D23:E23)</f>
        <v>4041000</v>
      </c>
      <c r="G23" s="227">
        <f>G19</f>
        <v>4041000</v>
      </c>
      <c r="H23" s="227">
        <f>SUM(H19:H22)</f>
        <v>0</v>
      </c>
      <c r="I23" s="227">
        <f>I19</f>
        <v>4041000</v>
      </c>
      <c r="J23" s="227">
        <f>J19</f>
        <v>4041000</v>
      </c>
      <c r="K23" s="211"/>
    </row>
    <row r="24" spans="1:11" ht="32.25" customHeight="1">
      <c r="A24" s="233">
        <v>852</v>
      </c>
      <c r="B24" s="233">
        <v>85213</v>
      </c>
      <c r="C24" s="215" t="s">
        <v>202</v>
      </c>
      <c r="D24" s="234">
        <v>6000</v>
      </c>
      <c r="E24" s="235"/>
      <c r="F24" s="234">
        <f>SUM(D24:E24)</f>
        <v>6000</v>
      </c>
      <c r="G24" s="234">
        <v>6000</v>
      </c>
      <c r="H24" s="235"/>
      <c r="I24" s="234">
        <f>SUM(G24:H24)</f>
        <v>6000</v>
      </c>
      <c r="J24" s="234">
        <f>SUM(I24)</f>
        <v>6000</v>
      </c>
      <c r="K24" s="211"/>
    </row>
    <row r="25" spans="1:11" ht="12" customHeight="1">
      <c r="A25" s="226" t="s">
        <v>203</v>
      </c>
      <c r="B25" s="226"/>
      <c r="C25" s="226"/>
      <c r="D25" s="227">
        <f>D24</f>
        <v>6000</v>
      </c>
      <c r="E25" s="236">
        <f>SUM(E24)</f>
        <v>0</v>
      </c>
      <c r="F25" s="227">
        <f>F24</f>
        <v>6000</v>
      </c>
      <c r="G25" s="227">
        <f>G24</f>
        <v>6000</v>
      </c>
      <c r="H25" s="236">
        <f>H24</f>
        <v>0</v>
      </c>
      <c r="I25" s="227">
        <f>I24</f>
        <v>6000</v>
      </c>
      <c r="J25" s="227">
        <f>J24</f>
        <v>6000</v>
      </c>
      <c r="K25" s="211"/>
    </row>
    <row r="26" spans="1:11" ht="15.75" customHeight="1">
      <c r="A26" s="232"/>
      <c r="B26" s="232"/>
      <c r="C26" s="219" t="s">
        <v>204</v>
      </c>
      <c r="D26" s="229">
        <f>D23+D25</f>
        <v>4047000</v>
      </c>
      <c r="E26" s="229">
        <f>E23+E25</f>
        <v>0</v>
      </c>
      <c r="F26" s="229">
        <f>F23+F25</f>
        <v>4047000</v>
      </c>
      <c r="G26" s="229">
        <f>G23+G25</f>
        <v>4047000</v>
      </c>
      <c r="H26" s="229">
        <f>H23+H25</f>
        <v>0</v>
      </c>
      <c r="I26" s="229">
        <f>I23+I25</f>
        <v>4047000</v>
      </c>
      <c r="J26" s="229">
        <f>J23+J25</f>
        <v>4047000</v>
      </c>
      <c r="K26" s="220">
        <v>0</v>
      </c>
    </row>
    <row r="27" spans="1:11" ht="14.25" customHeight="1">
      <c r="A27" s="237" t="s">
        <v>4</v>
      </c>
      <c r="B27" s="237"/>
      <c r="C27" s="237"/>
      <c r="D27" s="238">
        <f>D8+D12+D15+D18+D26</f>
        <v>4444190.75</v>
      </c>
      <c r="E27" s="238">
        <f>E8+E12+E15+E18+E26</f>
        <v>0</v>
      </c>
      <c r="F27" s="238">
        <f>SUM(D27:E27)</f>
        <v>4444190.75</v>
      </c>
      <c r="G27" s="239">
        <f>G8+G12+G15+G18+G26</f>
        <v>4444190.75</v>
      </c>
      <c r="H27" s="239">
        <f>H8+H12+H15+H18+H26</f>
        <v>0</v>
      </c>
      <c r="I27" s="239">
        <f>SUM(G27:H27)</f>
        <v>4444190.75</v>
      </c>
      <c r="J27" s="239">
        <f>I27</f>
        <v>4444190.75</v>
      </c>
      <c r="K27" s="238">
        <v>0</v>
      </c>
    </row>
    <row r="29" spans="1:3" ht="12.75" customHeight="1">
      <c r="A29" s="240"/>
      <c r="C29" s="241"/>
    </row>
    <row r="30" spans="9:11" ht="12.75" customHeight="1">
      <c r="I30" s="242"/>
      <c r="J30" s="242"/>
      <c r="K30" s="242"/>
    </row>
    <row r="34" spans="4:8" ht="12.75" customHeight="1">
      <c r="D34" s="242"/>
      <c r="E34" s="242"/>
      <c r="F34" s="242"/>
      <c r="G34" s="242"/>
      <c r="H34" s="242"/>
    </row>
  </sheetData>
  <mergeCells count="27">
    <mergeCell ref="A3:K3"/>
    <mergeCell ref="A4:A5"/>
    <mergeCell ref="B4:B5"/>
    <mergeCell ref="C4:C5"/>
    <mergeCell ref="D4:F4"/>
    <mergeCell ref="G4:I4"/>
    <mergeCell ref="J4:K4"/>
    <mergeCell ref="A11:C11"/>
    <mergeCell ref="A12:B12"/>
    <mergeCell ref="A14:C14"/>
    <mergeCell ref="A15:B15"/>
    <mergeCell ref="A17:C17"/>
    <mergeCell ref="A18:B18"/>
    <mergeCell ref="A19:A22"/>
    <mergeCell ref="B19:B22"/>
    <mergeCell ref="C19:C22"/>
    <mergeCell ref="D19:D22"/>
    <mergeCell ref="E19:E22"/>
    <mergeCell ref="F19:F22"/>
    <mergeCell ref="G19:G22"/>
    <mergeCell ref="I19:I22"/>
    <mergeCell ref="J19:J22"/>
    <mergeCell ref="K19:K22"/>
    <mergeCell ref="A23:C23"/>
    <mergeCell ref="A25:C25"/>
    <mergeCell ref="A26:B26"/>
    <mergeCell ref="A27:C27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2"/>
  <sheetViews>
    <sheetView zoomScale="120" zoomScaleNormal="120" workbookViewId="0" topLeftCell="A1">
      <selection activeCell="B3" sqref="B3"/>
    </sheetView>
  </sheetViews>
  <sheetFormatPr defaultColWidth="9.140625" defaultRowHeight="12.75"/>
  <cols>
    <col min="1" max="1" width="4.7109375" style="243" customWidth="1"/>
    <col min="2" max="2" width="28.28125" style="243" customWidth="1"/>
    <col min="3" max="3" width="12.57421875" style="243" customWidth="1"/>
    <col min="4" max="4" width="13.57421875" style="243" customWidth="1"/>
    <col min="5" max="5" width="12.00390625" style="243" customWidth="1"/>
    <col min="6" max="6" width="13.57421875" style="243" customWidth="1"/>
    <col min="7" max="8" width="9.140625" style="243" customWidth="1"/>
    <col min="9" max="9" width="12.7109375" style="243" customWidth="1"/>
    <col min="10" max="16384" width="9.140625" style="243" customWidth="1"/>
  </cols>
  <sheetData>
    <row r="1" spans="3:6" ht="17.25" customHeight="1">
      <c r="C1" s="244" t="s">
        <v>205</v>
      </c>
      <c r="D1" s="244"/>
      <c r="E1" s="244"/>
      <c r="F1" s="244"/>
    </row>
    <row r="2" spans="3:6" ht="12.75" customHeight="1">
      <c r="C2" s="244"/>
      <c r="D2" s="244"/>
      <c r="E2" s="244"/>
      <c r="F2" s="244"/>
    </row>
    <row r="3" spans="1:4" ht="27" customHeight="1">
      <c r="A3" s="245" t="s">
        <v>206</v>
      </c>
      <c r="B3" s="245"/>
      <c r="C3" s="245"/>
      <c r="D3" s="245"/>
    </row>
    <row r="4" spans="1:6" ht="15" customHeight="1">
      <c r="A4" s="246" t="s">
        <v>88</v>
      </c>
      <c r="B4" s="246" t="s">
        <v>207</v>
      </c>
      <c r="C4" s="247" t="s">
        <v>208</v>
      </c>
      <c r="D4" s="247" t="s">
        <v>209</v>
      </c>
      <c r="E4" s="248" t="s">
        <v>210</v>
      </c>
      <c r="F4" s="248" t="s">
        <v>13</v>
      </c>
    </row>
    <row r="5" spans="1:6" ht="15" customHeight="1">
      <c r="A5" s="246"/>
      <c r="B5" s="246"/>
      <c r="C5" s="246"/>
      <c r="D5" s="247"/>
      <c r="E5" s="248"/>
      <c r="F5" s="248"/>
    </row>
    <row r="6" spans="1:6" ht="15.75" customHeight="1">
      <c r="A6" s="246"/>
      <c r="B6" s="246"/>
      <c r="C6" s="246"/>
      <c r="D6" s="247"/>
      <c r="E6" s="248"/>
      <c r="F6" s="248"/>
    </row>
    <row r="7" spans="1:6" s="252" customFormat="1" ht="9.75" customHeight="1">
      <c r="A7" s="249">
        <v>1</v>
      </c>
      <c r="B7" s="249">
        <v>2</v>
      </c>
      <c r="C7" s="249">
        <v>3</v>
      </c>
      <c r="D7" s="250">
        <v>4</v>
      </c>
      <c r="E7" s="251">
        <v>5</v>
      </c>
      <c r="F7" s="251">
        <v>6</v>
      </c>
    </row>
    <row r="8" spans="1:6" s="258" customFormat="1" ht="13.5" customHeight="1">
      <c r="A8" s="253" t="s">
        <v>211</v>
      </c>
      <c r="B8" s="254" t="s">
        <v>212</v>
      </c>
      <c r="C8" s="253"/>
      <c r="D8" s="255">
        <v>29300000</v>
      </c>
      <c r="E8" s="256">
        <v>446302.27</v>
      </c>
      <c r="F8" s="257">
        <v>29746302.27</v>
      </c>
    </row>
    <row r="9" spans="1:6" ht="15.75" customHeight="1">
      <c r="A9" s="253" t="s">
        <v>213</v>
      </c>
      <c r="B9" s="254" t="s">
        <v>214</v>
      </c>
      <c r="C9" s="253"/>
      <c r="D9" s="256">
        <v>35450000</v>
      </c>
      <c r="E9" s="256">
        <v>-1735815.39</v>
      </c>
      <c r="F9" s="257">
        <v>33714184.61</v>
      </c>
    </row>
    <row r="10" spans="1:6" ht="14.25" customHeight="1">
      <c r="A10" s="253" t="s">
        <v>215</v>
      </c>
      <c r="B10" s="254" t="s">
        <v>216</v>
      </c>
      <c r="C10" s="259"/>
      <c r="D10" s="256">
        <f>D8-D9</f>
        <v>-6150000</v>
      </c>
      <c r="E10" s="256">
        <v>2182117.66</v>
      </c>
      <c r="F10" s="257">
        <f>F8-F9</f>
        <v>-3967882.34</v>
      </c>
    </row>
    <row r="11" spans="1:6" ht="18.75" customHeight="1">
      <c r="A11" s="260" t="s">
        <v>217</v>
      </c>
      <c r="B11" s="260"/>
      <c r="C11" s="261"/>
      <c r="D11" s="262">
        <f>SUM(D12:D19)</f>
        <v>9790910</v>
      </c>
      <c r="E11" s="262">
        <f>E12+E13+E14+E19</f>
        <v>-3861219.88</v>
      </c>
      <c r="F11" s="263">
        <v>5929690.12</v>
      </c>
    </row>
    <row r="12" spans="1:6" ht="21.75" customHeight="1">
      <c r="A12" s="253" t="s">
        <v>211</v>
      </c>
      <c r="B12" s="259" t="s">
        <v>218</v>
      </c>
      <c r="C12" s="253" t="s">
        <v>219</v>
      </c>
      <c r="D12" s="256">
        <v>6000000</v>
      </c>
      <c r="E12" s="256">
        <v>-2863191.77</v>
      </c>
      <c r="F12" s="257">
        <v>3136808.23</v>
      </c>
    </row>
    <row r="13" spans="1:6" ht="18.75" customHeight="1">
      <c r="A13" s="253" t="s">
        <v>213</v>
      </c>
      <c r="B13" s="259" t="s">
        <v>220</v>
      </c>
      <c r="C13" s="253" t="s">
        <v>219</v>
      </c>
      <c r="D13" s="256">
        <v>1300000</v>
      </c>
      <c r="E13" s="256">
        <v>-465000</v>
      </c>
      <c r="F13" s="257">
        <v>835000</v>
      </c>
    </row>
    <row r="14" spans="1:9" ht="52.5" customHeight="1">
      <c r="A14" s="253" t="s">
        <v>215</v>
      </c>
      <c r="B14" s="264" t="s">
        <v>221</v>
      </c>
      <c r="C14" s="253" t="s">
        <v>222</v>
      </c>
      <c r="D14" s="256">
        <v>2190910</v>
      </c>
      <c r="E14" s="256">
        <v>-484118.84</v>
      </c>
      <c r="F14" s="257">
        <f>D14+E14</f>
        <v>1706791.16</v>
      </c>
      <c r="I14" s="265"/>
    </row>
    <row r="15" spans="1:6" ht="15.75" customHeight="1">
      <c r="A15" s="253" t="s">
        <v>223</v>
      </c>
      <c r="B15" s="259" t="s">
        <v>224</v>
      </c>
      <c r="C15" s="253" t="s">
        <v>225</v>
      </c>
      <c r="D15" s="256"/>
      <c r="E15" s="256"/>
      <c r="F15" s="257"/>
    </row>
    <row r="16" spans="1:6" ht="15" customHeight="1">
      <c r="A16" s="253" t="s">
        <v>226</v>
      </c>
      <c r="B16" s="259" t="s">
        <v>227</v>
      </c>
      <c r="C16" s="253" t="s">
        <v>228</v>
      </c>
      <c r="D16" s="256"/>
      <c r="E16" s="256"/>
      <c r="F16" s="257"/>
    </row>
    <row r="17" spans="1:6" ht="16.5" customHeight="1">
      <c r="A17" s="253" t="s">
        <v>229</v>
      </c>
      <c r="B17" s="259" t="s">
        <v>230</v>
      </c>
      <c r="C17" s="253" t="s">
        <v>231</v>
      </c>
      <c r="D17" s="256"/>
      <c r="E17" s="256"/>
      <c r="F17" s="257"/>
    </row>
    <row r="18" spans="1:6" ht="15" customHeight="1">
      <c r="A18" s="253" t="s">
        <v>232</v>
      </c>
      <c r="B18" s="259" t="s">
        <v>233</v>
      </c>
      <c r="C18" s="253" t="s">
        <v>234</v>
      </c>
      <c r="D18" s="256"/>
      <c r="E18" s="256"/>
      <c r="F18" s="257"/>
    </row>
    <row r="19" spans="1:6" ht="15" customHeight="1">
      <c r="A19" s="253" t="s">
        <v>235</v>
      </c>
      <c r="B19" s="259" t="s">
        <v>236</v>
      </c>
      <c r="C19" s="253" t="s">
        <v>237</v>
      </c>
      <c r="D19" s="256">
        <v>300000</v>
      </c>
      <c r="E19" s="256">
        <v>-48909.27</v>
      </c>
      <c r="F19" s="257">
        <f>D19+E19</f>
        <v>251090.73</v>
      </c>
    </row>
    <row r="20" spans="1:6" ht="18.75" customHeight="1">
      <c r="A20" s="260" t="s">
        <v>238</v>
      </c>
      <c r="B20" s="260"/>
      <c r="C20" s="253"/>
      <c r="D20" s="262">
        <f>SUM(D21:D23)</f>
        <v>3640910</v>
      </c>
      <c r="E20" s="262">
        <v>-1679102.22</v>
      </c>
      <c r="F20" s="263">
        <v>1961807.78</v>
      </c>
    </row>
    <row r="21" spans="1:6" ht="16.5" customHeight="1">
      <c r="A21" s="253" t="s">
        <v>211</v>
      </c>
      <c r="B21" s="259" t="s">
        <v>239</v>
      </c>
      <c r="C21" s="253" t="s">
        <v>240</v>
      </c>
      <c r="D21" s="256">
        <v>913153.5</v>
      </c>
      <c r="E21" s="256">
        <v>-53560.56</v>
      </c>
      <c r="F21" s="257">
        <v>859592.94</v>
      </c>
    </row>
    <row r="22" spans="1:6" ht="13.5" customHeight="1">
      <c r="A22" s="253" t="s">
        <v>213</v>
      </c>
      <c r="B22" s="259" t="s">
        <v>241</v>
      </c>
      <c r="C22" s="253" t="s">
        <v>240</v>
      </c>
      <c r="D22" s="256">
        <v>536846</v>
      </c>
      <c r="E22" s="256">
        <v>81250</v>
      </c>
      <c r="F22" s="257">
        <v>618096</v>
      </c>
    </row>
    <row r="23" spans="1:6" ht="45.75" customHeight="1">
      <c r="A23" s="253" t="s">
        <v>215</v>
      </c>
      <c r="B23" s="264" t="s">
        <v>242</v>
      </c>
      <c r="C23" s="253" t="s">
        <v>243</v>
      </c>
      <c r="D23" s="256">
        <v>2190910.5</v>
      </c>
      <c r="E23" s="256">
        <v>-1706791.66</v>
      </c>
      <c r="F23" s="256">
        <v>484118.84</v>
      </c>
    </row>
    <row r="24" spans="1:6" ht="14.25" customHeight="1">
      <c r="A24" s="253" t="s">
        <v>223</v>
      </c>
      <c r="B24" s="259" t="s">
        <v>244</v>
      </c>
      <c r="C24" s="253" t="s">
        <v>245</v>
      </c>
      <c r="D24" s="256"/>
      <c r="E24" s="266"/>
      <c r="F24" s="257"/>
    </row>
    <row r="25" spans="1:6" ht="15.75" customHeight="1">
      <c r="A25" s="253" t="s">
        <v>226</v>
      </c>
      <c r="B25" s="259" t="s">
        <v>246</v>
      </c>
      <c r="C25" s="253" t="s">
        <v>247</v>
      </c>
      <c r="D25" s="256"/>
      <c r="E25" s="266"/>
      <c r="F25" s="257"/>
    </row>
    <row r="26" spans="1:6" ht="15" customHeight="1">
      <c r="A26" s="253" t="s">
        <v>229</v>
      </c>
      <c r="B26" s="259" t="s">
        <v>248</v>
      </c>
      <c r="C26" s="253" t="s">
        <v>249</v>
      </c>
      <c r="D26" s="256"/>
      <c r="E26" s="266"/>
      <c r="F26" s="257"/>
    </row>
    <row r="27" spans="1:6" ht="16.5" customHeight="1">
      <c r="A27" s="253" t="s">
        <v>232</v>
      </c>
      <c r="B27" s="259" t="s">
        <v>250</v>
      </c>
      <c r="C27" s="253" t="s">
        <v>251</v>
      </c>
      <c r="D27" s="267"/>
      <c r="E27" s="266"/>
      <c r="F27" s="257"/>
    </row>
    <row r="28" spans="1:7" ht="18" customHeight="1">
      <c r="A28" s="268"/>
      <c r="B28" s="269" t="s">
        <v>252</v>
      </c>
      <c r="C28" s="269"/>
      <c r="D28" s="269"/>
      <c r="E28" s="270"/>
      <c r="F28" s="270"/>
      <c r="G28" s="270"/>
    </row>
    <row r="29" spans="1:7" ht="18" customHeight="1">
      <c r="A29" s="268"/>
      <c r="B29" s="271" t="s">
        <v>253</v>
      </c>
      <c r="C29" s="271"/>
      <c r="D29" s="271"/>
      <c r="E29" s="271"/>
      <c r="F29" s="270"/>
      <c r="G29" s="270"/>
    </row>
    <row r="30" spans="1:7" ht="18" customHeight="1">
      <c r="A30" s="268"/>
      <c r="B30" s="271" t="s">
        <v>254</v>
      </c>
      <c r="C30" s="271"/>
      <c r="D30" s="271"/>
      <c r="E30" s="271"/>
      <c r="F30" s="270"/>
      <c r="G30" s="270"/>
    </row>
    <row r="31" spans="1:7" ht="18" customHeight="1">
      <c r="A31" s="268"/>
      <c r="B31" s="271" t="s">
        <v>255</v>
      </c>
      <c r="C31" s="269"/>
      <c r="D31" s="269"/>
      <c r="E31" s="270"/>
      <c r="F31" s="270"/>
      <c r="G31" s="270"/>
    </row>
    <row r="32" spans="1:7" ht="12.75">
      <c r="A32" s="272"/>
      <c r="B32" s="270" t="s">
        <v>256</v>
      </c>
      <c r="C32" s="270"/>
      <c r="D32" s="270"/>
      <c r="E32" s="270"/>
      <c r="F32" s="270"/>
      <c r="G32" s="270"/>
    </row>
    <row r="33" spans="1:7" ht="12.75">
      <c r="A33" s="272"/>
      <c r="B33" s="270" t="s">
        <v>257</v>
      </c>
      <c r="C33" s="270"/>
      <c r="D33" s="270"/>
      <c r="E33" s="270"/>
      <c r="F33" s="270"/>
      <c r="G33" s="270"/>
    </row>
    <row r="34" spans="1:7" ht="12.75" customHeight="1">
      <c r="A34" s="272"/>
      <c r="B34" s="273" t="s">
        <v>258</v>
      </c>
      <c r="C34" s="273"/>
      <c r="D34" s="273"/>
      <c r="E34" s="273"/>
      <c r="F34" s="273"/>
      <c r="G34" s="270"/>
    </row>
    <row r="35" spans="1:7" ht="12.75">
      <c r="A35" s="272"/>
      <c r="B35" s="273"/>
      <c r="C35" s="273"/>
      <c r="D35" s="273"/>
      <c r="E35" s="273"/>
      <c r="F35" s="273"/>
      <c r="G35" s="270"/>
    </row>
    <row r="36" spans="1:7" ht="12.75">
      <c r="A36" s="272"/>
      <c r="B36" s="270" t="s">
        <v>259</v>
      </c>
      <c r="C36" s="270"/>
      <c r="D36" s="270"/>
      <c r="E36" s="270"/>
      <c r="F36" s="270"/>
      <c r="G36" s="270"/>
    </row>
    <row r="37" spans="1:7" ht="12.75">
      <c r="A37" s="272"/>
      <c r="B37" s="270" t="s">
        <v>260</v>
      </c>
      <c r="C37" s="270"/>
      <c r="D37" s="270"/>
      <c r="E37" s="270"/>
      <c r="F37" s="270"/>
      <c r="G37" s="270"/>
    </row>
    <row r="38" spans="1:7" ht="12.75">
      <c r="A38" s="272"/>
      <c r="B38" s="270" t="s">
        <v>261</v>
      </c>
      <c r="C38" s="270"/>
      <c r="D38" s="270"/>
      <c r="E38" s="270"/>
      <c r="F38" s="270"/>
      <c r="G38" s="272"/>
    </row>
    <row r="39" spans="1:7" ht="12.75">
      <c r="A39" s="272"/>
      <c r="B39" s="270" t="s">
        <v>262</v>
      </c>
      <c r="C39" s="270"/>
      <c r="D39" s="270"/>
      <c r="E39" s="270"/>
      <c r="F39" s="270"/>
      <c r="G39" s="272"/>
    </row>
    <row r="40" spans="1:7" ht="12.75">
      <c r="A40" s="272"/>
      <c r="B40" s="270" t="s">
        <v>263</v>
      </c>
      <c r="C40" s="270"/>
      <c r="D40" s="270"/>
      <c r="E40" s="270"/>
      <c r="F40" s="270"/>
      <c r="G40" s="272"/>
    </row>
    <row r="41" spans="1:7" ht="12.75" customHeight="1">
      <c r="A41" s="272"/>
      <c r="B41" s="273" t="s">
        <v>264</v>
      </c>
      <c r="C41" s="273"/>
      <c r="D41" s="273"/>
      <c r="E41" s="273"/>
      <c r="F41" s="273"/>
      <c r="G41" s="272"/>
    </row>
    <row r="42" spans="1:7" ht="12.75">
      <c r="A42" s="272"/>
      <c r="B42" s="273"/>
      <c r="C42" s="273"/>
      <c r="D42" s="273"/>
      <c r="E42" s="273"/>
      <c r="F42" s="273"/>
      <c r="G42" s="272"/>
    </row>
  </sheetData>
  <mergeCells count="15">
    <mergeCell ref="C1:F2"/>
    <mergeCell ref="A3:D3"/>
    <mergeCell ref="A4:A6"/>
    <mergeCell ref="B4:B6"/>
    <mergeCell ref="C4:C6"/>
    <mergeCell ref="D4:D6"/>
    <mergeCell ref="E4:E6"/>
    <mergeCell ref="F4:F6"/>
    <mergeCell ref="A11:B11"/>
    <mergeCell ref="A20:B20"/>
    <mergeCell ref="B28:D28"/>
    <mergeCell ref="B29:E29"/>
    <mergeCell ref="B30:E30"/>
    <mergeCell ref="B34:F35"/>
    <mergeCell ref="B41:F42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</dc:creator>
  <cp:keywords/>
  <dc:description/>
  <cp:lastModifiedBy>Patrycja Rosa</cp:lastModifiedBy>
  <cp:lastPrinted>2011-06-28T13:41:59Z</cp:lastPrinted>
  <dcterms:created xsi:type="dcterms:W3CDTF">2011-03-30T12:39:15Z</dcterms:created>
  <dcterms:modified xsi:type="dcterms:W3CDTF">2011-07-01T06:56:18Z</dcterms:modified>
  <cp:category/>
  <cp:version/>
  <cp:contentType/>
  <cp:contentStatus/>
  <cp:revision>183</cp:revision>
</cp:coreProperties>
</file>