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wydatki" sheetId="1" r:id="rId1"/>
    <sheet name="wydatki bieżące" sheetId="2" r:id="rId2"/>
    <sheet name="Arkusz4" sheetId="3" r:id="rId3"/>
    <sheet name="Arkusz6" sheetId="4" r:id="rId4"/>
    <sheet name="Arkusz5" sheetId="5" r:id="rId5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<sst xmlns="http://schemas.openxmlformats.org/spreadsheetml/2006/main" count="283" uniqueCount="187">
  <si>
    <t>Załącznik Nr 1 do Uchwały Rady Gminy Gostynin Nr 77/X/2011</t>
  </si>
  <si>
    <t>z dnia 19 lipca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</si>
  <si>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</si>
  <si>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</si>
  <si>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Dział</t>
  </si>
  <si>
    <t>Rozdział</t>
  </si>
  <si>
    <t>Nazwa działu i rozdziału</t>
  </si>
  <si>
    <t>Ogółem</t>
  </si>
  <si>
    <t>z tego :</t>
  </si>
  <si>
    <t>bieżące</t>
  </si>
  <si>
    <t>majątkowe</t>
  </si>
  <si>
    <t>Przed zmianą</t>
  </si>
  <si>
    <t>Zmiana</t>
  </si>
  <si>
    <t xml:space="preserve"> Po zmianie</t>
  </si>
  <si>
    <t>O10</t>
  </si>
  <si>
    <t>Rolnictwo i łowiectwo</t>
  </si>
  <si>
    <t>O1010</t>
  </si>
  <si>
    <t>Infrastruktura wodociągowa i sanitacyjna wsi</t>
  </si>
  <si>
    <t>O1041</t>
  </si>
  <si>
    <t>Program rozwoju Obszarów Wiejskich 2007-2013</t>
  </si>
  <si>
    <t>Gospodarka mieszkaniowa</t>
  </si>
  <si>
    <t>Gospodarka gruntami i nieruchomościami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</si>
  <si>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</si>
  <si>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</si>
  <si>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</si>
  <si>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</si>
  <si>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>Pomoc społeczna</t>
  </si>
  <si>
    <t>Zasiłki i pomoc w naturze oraz składki na ubezpieczenia emerytalne i rentowe</t>
  </si>
  <si>
    <t>Zasiłki stałe</t>
  </si>
  <si>
    <t>Gospodarka komunalna i ochrona środowiska</t>
  </si>
  <si>
    <t>Oczyszczanie miast i wsi</t>
  </si>
  <si>
    <t>Pozostała działalność</t>
  </si>
  <si>
    <t>Wydatki ogółem</t>
  </si>
  <si>
    <t>Załącznik Nr 1a  do Uchwały Rady Gminy Gostynin         Nr 77/X/2011  z dnia 19 lipca 2011r.</t>
  </si>
  <si>
    <t xml:space="preserve"> </t>
  </si>
  <si>
    <t>WYDATKI BIEŻĄCE</t>
  </si>
  <si>
    <t>Nazwa działu i rozdz.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</si>
  <si>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</si>
  <si>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</si>
  <si>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</si>
  <si>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</si>
  <si>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</si>
  <si>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</si>
  <si>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</si>
  <si>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</si>
  <si>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</si>
  <si>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Po zmianie</t>
  </si>
  <si>
    <t>Ogółem wydatki</t>
  </si>
  <si>
    <t>Załącznik Nr 1b do Uchwały Rady Gminy Gostynin Nr 77/X/2011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</si>
  <si>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</si>
  <si>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</si>
  <si>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</si>
  <si>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</si>
  <si>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</si>
  <si>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</si>
  <si>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</si>
  <si>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                    Załącznik nr 2  do Uchwały Rady Gminy Gostynin</t>
  </si>
  <si>
    <t xml:space="preserve">                    Nr 77/X/2011 z dnia 19 lipca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</si>
  <si>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</si>
  <si>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</si>
  <si>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</si>
  <si>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</si>
  <si>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</si>
  <si>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</si>
  <si>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</si>
  <si>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</si>
  <si>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</si>
  <si>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</si>
  <si>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</si>
  <si>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</si>
  <si>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</si>
  <si>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</si>
  <si>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</si>
  <si>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 xml:space="preserve">po zmianie </t>
  </si>
  <si>
    <t>Rozbudowa istniejących sieci wodociągowych i kanalizacyjnych m in  w m. Kazimierzów, Marianów Sierakowski,Gorzewo</t>
  </si>
  <si>
    <t>A.     
B. 
C.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</si>
  <si>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</si>
  <si>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</si>
  <si>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</si>
  <si>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</si>
  <si>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2.165 mb 50szt</t>
  </si>
  <si>
    <t xml:space="preserve">A.      
B. 
C. 50 000,00   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</si>
  <si>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</si>
  <si>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</si>
  <si>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</si>
  <si>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SUW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</si>
  <si>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</si>
  <si>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</si>
  <si>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</si>
  <si>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</si>
  <si>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</si>
  <si>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</si>
  <si>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</si>
  <si>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
C.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</si>
  <si>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</si>
  <si>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</si>
  <si>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</si>
  <si>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</si>
  <si>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 
B.  
C.  </t>
  </si>
  <si>
    <t>Budynek mieszkalny – gminny w Osinach – rozbiórka budynku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</si>
  <si>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</si>
  <si>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</si>
  <si>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</si>
  <si>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</si>
  <si>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</si>
  <si>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</si>
  <si>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samochodu osobowego</t>
  </si>
  <si>
    <t>Zakup sprzętu komputerowego</t>
  </si>
  <si>
    <r>
      <t xml:space="preserve">po zmianie </t>
    </r>
    <r>
      <rPr>
        <sz val="9"/>
        <rFont val="Times New Roman"/>
        <family val="1"/>
      </rPr>
      <t xml:space="preserve">                                                 </t>
    </r>
  </si>
  <si>
    <t>Razem 750</t>
  </si>
  <si>
    <t>A.      
B.
C.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</si>
  <si>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</si>
  <si>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</si>
  <si>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</si>
  <si>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</si>
  <si>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</si>
  <si>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</si>
  <si>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</si>
  <si>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</si>
  <si>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</si>
  <si>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</si>
  <si>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</si>
  <si>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remont szkoły, zagospodarowanie terenu.</t>
  </si>
  <si>
    <t>Zakup nagrzewnicy wodnej do sali gimnastycznej w Zespole Szkoły Podstawowej i Gimnazjum w Lucieniu</t>
  </si>
  <si>
    <t>Razem 801</t>
  </si>
  <si>
    <t>A.                              B.  527 917,00
C.</t>
  </si>
  <si>
    <t>Budowa i rozbudowa oświetlenia drogowego.</t>
  </si>
  <si>
    <t xml:space="preserve">Razem 900 </t>
  </si>
  <si>
    <t>A.                0,00
B.     527 917,00 
C.     327 500,00</t>
  </si>
  <si>
    <t>x</t>
  </si>
  <si>
    <t xml:space="preserve">~ Wprowadzono do budżetu poz. 1 w kol. 9 kwotę 127 500,00zł , poz. 6 kol. 9 kwotę 50 000,00 zł.  pozostałe środki z kol. 9 będą wprowadzane </t>
  </si>
  <si>
    <t>sukcesywnie po podpisaniu umów.</t>
  </si>
  <si>
    <t xml:space="preserve">~Wprowadzono do budżetu poz. 31 kol. 9 poz. B kwotę: 62 067,00zł i poz. 32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</si>
  <si>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 placów zabaw.</t>
  </si>
  <si>
    <t>Zmiany :</t>
  </si>
  <si>
    <t>- Kwotę : 1.706.791,66 zł. z poz. 1 kol. 8 pomniejszono o kwotę 0,50 zł. tj. do kwoty : 1.706.791,16 zł.</t>
  </si>
  <si>
    <t>- Kwotę : 835.000,00 zł. z poz. 4  kol. 8  zwiększono o kwotę : 0,50 zł. tj. do kwoty : 835.000,50 zł.</t>
  </si>
  <si>
    <t>- Wprowadzono kwotę : 5.000,00 zł. w poz. 23- nowe zadanie inwestycyjne pn. " Zakup sprzętu komputerowego".</t>
  </si>
  <si>
    <t xml:space="preserve">                                  Załącznik Nr 3 do Uchwały Rady Gminy  Gostynin                                          Nr 77/X/2011 z dnia 19 lipca 2011r.</t>
  </si>
  <si>
    <t>Przychody i rozchody budżetu w 2011 r.</t>
  </si>
  <si>
    <t>Treść</t>
  </si>
  <si>
    <t>Klasyfikacja
§</t>
  </si>
  <si>
    <t>Kwota 2011 r</t>
  </si>
  <si>
    <t>Zmiany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</si>
  <si>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</si>
  <si>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</si>
  <si>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</si>
  <si>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</si>
  <si>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</si>
  <si>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</si>
  <si>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</si>
  <si>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</si>
  <si>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</si>
  <si>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</si>
  <si>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</si>
  <si>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</si>
  <si>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</si>
  <si>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</si>
  <si>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</si>
  <si>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</si>
  <si>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</si>
  <si>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</si>
  <si>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</si>
  <si>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</si>
  <si>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</si>
  <si>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</si>
  <si>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</si>
  <si>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</si>
  <si>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</si>
  <si>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</si>
  <si>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</si>
  <si>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</si>
  <si>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</si>
  <si>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</si>
  <si>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</si>
  <si>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</si>
  <si>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</si>
  <si>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</si>
  <si>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</si>
  <si>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</si>
  <si>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</si>
  <si>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</si>
  <si>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</si>
  <si>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</si>
  <si>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</si>
  <si>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- kwota : 3.136.808,23 – zmniejszenie kwoty przychodów o kwotę : 0,50 zł. tj. do kwoty : 3.136.807,73zł.</t>
  </si>
  <si>
    <t>- kwota : 835.000,00zł. - zwiększenie kwoty przychodów o kwotę : 0,50 zł. tj. do kwoty :  835.000,50 zł.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</si>
</sst>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0"/>
    <numFmt numFmtId="170" formatCode="#,##0"/>
    <numFmt numFmtId="171" formatCode="D/MM/YYYY"/>
    <numFmt numFmtId="172" formatCode="#,###.00"/>
  </numFmts>
  <fonts count="43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199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2" fillId="0" borderId="0" xfId="25" applyFont="1">
      <alignment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3" fillId="3" borderId="1" xfId="23" applyFont="1" applyFill="1" applyBorder="1" applyAlignment="1">
      <alignment horizontal="center" vertical="center"/>
      <protection/>
    </xf>
    <xf numFmtId="168" fontId="3" fillId="3" borderId="1" xfId="23" applyNumberFormat="1" applyFont="1" applyFill="1" applyBorder="1" applyAlignment="1">
      <alignment horizontal="right" vertical="center"/>
      <protection/>
    </xf>
    <xf numFmtId="168" fontId="2" fillId="0" borderId="1" xfId="23" applyNumberFormat="1" applyFont="1" applyBorder="1" applyAlignment="1">
      <alignment horizontal="right" vertical="center"/>
      <protection/>
    </xf>
    <xf numFmtId="169" fontId="3" fillId="3" borderId="1" xfId="23" applyNumberFormat="1" applyFont="1" applyFill="1" applyBorder="1" applyAlignment="1">
      <alignment horizontal="center" vertical="center"/>
      <protection/>
    </xf>
    <xf numFmtId="168" fontId="3" fillId="3" borderId="1" xfId="23" applyNumberFormat="1" applyFont="1" applyFill="1" applyBorder="1" applyAlignment="1">
      <alignment horizontal="center" vertical="center"/>
      <protection/>
    </xf>
    <xf numFmtId="168" fontId="2" fillId="0" borderId="1" xfId="23" applyNumberFormat="1" applyFont="1" applyBorder="1" applyAlignment="1">
      <alignment horizontal="center" vertical="center"/>
      <protection/>
    </xf>
    <xf numFmtId="169" fontId="2" fillId="0" borderId="1" xfId="23" applyNumberFormat="1" applyFont="1" applyBorder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8" fontId="4" fillId="3" borderId="2" xfId="23" applyNumberFormat="1" applyFont="1" applyFill="1" applyBorder="1" applyAlignment="1">
      <alignment horizontal="right" vertical="center"/>
      <protection/>
    </xf>
    <xf numFmtId="164" fontId="4" fillId="4" borderId="1" xfId="23" applyFont="1" applyFill="1" applyBorder="1" applyAlignment="1">
      <alignment horizontal="center" vertical="center"/>
      <protection/>
    </xf>
    <xf numFmtId="164" fontId="5" fillId="4" borderId="1" xfId="23" applyFont="1" applyFill="1" applyBorder="1" applyAlignment="1">
      <alignment horizontal="center" vertical="center"/>
      <protection/>
    </xf>
    <xf numFmtId="164" fontId="5" fillId="4" borderId="1" xfId="23" applyFont="1" applyFill="1" applyBorder="1" applyAlignment="1">
      <alignment horizontal="center" vertical="center" wrapText="1"/>
      <protection/>
    </xf>
    <xf numFmtId="168" fontId="5" fillId="4" borderId="1" xfId="23" applyNumberFormat="1" applyFont="1" applyFill="1" applyBorder="1" applyAlignment="1">
      <alignment horizontal="right" vertical="center"/>
      <protection/>
    </xf>
    <xf numFmtId="168" fontId="5" fillId="4" borderId="2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center" vertical="center"/>
      <protection/>
    </xf>
    <xf numFmtId="164" fontId="5" fillId="0" borderId="1" xfId="23" applyFont="1" applyBorder="1" applyAlignment="1">
      <alignment horizontal="center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8" fontId="5" fillId="0" borderId="2" xfId="23" applyNumberFormat="1" applyFont="1" applyBorder="1" applyAlignment="1">
      <alignment horizontal="right" vertical="center"/>
      <protection/>
    </xf>
    <xf numFmtId="164" fontId="4" fillId="3" borderId="1" xfId="25" applyFont="1" applyFill="1" applyBorder="1" applyAlignment="1">
      <alignment horizontal="center" vertical="center"/>
      <protection/>
    </xf>
    <xf numFmtId="168" fontId="4" fillId="3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6" fillId="0" borderId="0" xfId="23" applyFont="1">
      <alignment/>
      <protection/>
    </xf>
    <xf numFmtId="164" fontId="3" fillId="0" borderId="0" xfId="25" applyFont="1" applyAlignment="1">
      <alignment vertical="center"/>
      <protection/>
    </xf>
    <xf numFmtId="170" fontId="2" fillId="0" borderId="0" xfId="25" applyNumberFormat="1" applyFont="1" applyFill="1" applyBorder="1" applyAlignment="1">
      <alignment vertical="center"/>
      <protection/>
    </xf>
    <xf numFmtId="170" fontId="2" fillId="0" borderId="0" xfId="25" applyNumberFormat="1" applyFont="1">
      <alignment/>
      <protection/>
    </xf>
    <xf numFmtId="171" fontId="6" fillId="0" borderId="0" xfId="23" applyNumberFormat="1" applyFont="1" applyAlignment="1">
      <alignment horizontal="left"/>
      <protection/>
    </xf>
    <xf numFmtId="164" fontId="2" fillId="0" borderId="0" xfId="23" applyFont="1" applyAlignment="1">
      <alignment vertical="center"/>
      <protection/>
    </xf>
    <xf numFmtId="171" fontId="2" fillId="0" borderId="0" xfId="23" applyNumberFormat="1" applyFont="1" applyAlignment="1">
      <alignment horizontal="left"/>
      <protection/>
    </xf>
    <xf numFmtId="164" fontId="7" fillId="0" borderId="0" xfId="22" applyFont="1" applyAlignment="1">
      <alignment vertical="center"/>
      <protection/>
    </xf>
    <xf numFmtId="164" fontId="7" fillId="0" borderId="0" xfId="22" applyFont="1">
      <alignment/>
      <protection/>
    </xf>
    <xf numFmtId="164" fontId="8" fillId="0" borderId="0" xfId="22" applyFont="1" applyAlignment="1">
      <alignment vertical="center"/>
      <protection/>
    </xf>
    <xf numFmtId="170" fontId="7" fillId="0" borderId="0" xfId="26" applyNumberFormat="1" applyFont="1" applyBorder="1" applyAlignment="1">
      <alignment vertical="center" wrapText="1"/>
      <protection/>
    </xf>
    <xf numFmtId="164" fontId="7" fillId="0" borderId="0" xfId="26" applyFont="1" applyAlignment="1">
      <alignment vertical="center"/>
      <protection/>
    </xf>
    <xf numFmtId="164" fontId="8" fillId="0" borderId="0" xfId="26" applyFont="1" applyAlignment="1">
      <alignment vertical="center"/>
      <protection/>
    </xf>
    <xf numFmtId="164" fontId="7" fillId="0" borderId="0" xfId="26" applyFont="1">
      <alignment/>
      <protection/>
    </xf>
    <xf numFmtId="164" fontId="7" fillId="0" borderId="0" xfId="26" applyFont="1" applyBorder="1" applyAlignment="1">
      <alignment wrapText="1"/>
      <protection/>
    </xf>
    <xf numFmtId="164" fontId="7" fillId="0" borderId="0" xfId="22" applyFont="1" applyAlignment="1">
      <alignment horizontal="center" vertical="center"/>
      <protection/>
    </xf>
    <xf numFmtId="164" fontId="8" fillId="0" borderId="0" xfId="22" applyFont="1" applyAlignment="1">
      <alignment horizontal="center" vertical="center"/>
      <protection/>
    </xf>
    <xf numFmtId="164" fontId="9" fillId="0" borderId="0" xfId="22" applyFont="1" applyAlignment="1">
      <alignment horizontal="center" vertical="center"/>
      <protection/>
    </xf>
    <xf numFmtId="164" fontId="8" fillId="3" borderId="3" xfId="22" applyFont="1" applyFill="1" applyBorder="1" applyAlignment="1">
      <alignment horizontal="center" vertical="center"/>
      <protection/>
    </xf>
    <xf numFmtId="164" fontId="8" fillId="3" borderId="3" xfId="22" applyFont="1" applyFill="1" applyBorder="1" applyAlignment="1">
      <alignment horizontal="center" vertical="center" wrapText="1"/>
      <protection/>
    </xf>
    <xf numFmtId="164" fontId="8" fillId="3" borderId="3" xfId="22" applyFont="1" applyFill="1" applyBorder="1" applyAlignment="1">
      <alignment vertical="center" wrapText="1"/>
      <protection/>
    </xf>
    <xf numFmtId="164" fontId="8" fillId="3" borderId="3" xfId="22" applyFont="1" applyFill="1" applyBorder="1" applyAlignment="1">
      <alignment wrapText="1"/>
      <protection/>
    </xf>
    <xf numFmtId="164" fontId="7" fillId="0" borderId="3" xfId="22" applyFont="1" applyBorder="1" applyAlignment="1">
      <alignment horizontal="center" vertical="center" wrapText="1"/>
      <protection/>
    </xf>
    <xf numFmtId="168" fontId="8" fillId="3" borderId="3" xfId="22" applyNumberFormat="1" applyFont="1" applyFill="1" applyBorder="1" applyAlignment="1">
      <alignment vertical="center" wrapText="1"/>
      <protection/>
    </xf>
    <xf numFmtId="164" fontId="7" fillId="3" borderId="3" xfId="22" applyFont="1" applyFill="1" applyBorder="1" applyAlignment="1">
      <alignment vertical="center" wrapText="1"/>
      <protection/>
    </xf>
    <xf numFmtId="168" fontId="7" fillId="0" borderId="3" xfId="22" applyNumberFormat="1" applyFont="1" applyBorder="1" applyAlignment="1">
      <alignment vertical="center" wrapText="1"/>
      <protection/>
    </xf>
    <xf numFmtId="164" fontId="7" fillId="0" borderId="3" xfId="22" applyFont="1" applyBorder="1" applyAlignment="1">
      <alignment vertical="center" wrapText="1"/>
      <protection/>
    </xf>
    <xf numFmtId="164" fontId="10" fillId="3" borderId="3" xfId="22" applyFont="1" applyFill="1" applyBorder="1" applyAlignment="1">
      <alignment horizontal="center" vertical="center" wrapText="1"/>
      <protection/>
    </xf>
    <xf numFmtId="168" fontId="10" fillId="3" borderId="3" xfId="22" applyNumberFormat="1" applyFont="1" applyFill="1" applyBorder="1" applyAlignment="1">
      <alignment vertical="center" wrapText="1"/>
      <protection/>
    </xf>
    <xf numFmtId="168" fontId="7" fillId="3" borderId="3" xfId="22" applyNumberFormat="1" applyFont="1" applyFill="1" applyBorder="1" applyAlignment="1">
      <alignment vertical="center" wrapText="1"/>
      <protection/>
    </xf>
    <xf numFmtId="164" fontId="10" fillId="0" borderId="3" xfId="22" applyFont="1" applyBorder="1" applyAlignment="1">
      <alignment horizontal="center" vertical="center" wrapText="1"/>
      <protection/>
    </xf>
    <xf numFmtId="164" fontId="11" fillId="0" borderId="3" xfId="22" applyFont="1" applyBorder="1" applyAlignment="1">
      <alignment horizontal="center" vertical="center" wrapText="1"/>
      <protection/>
    </xf>
    <xf numFmtId="164" fontId="5" fillId="4" borderId="3" xfId="23" applyFont="1" applyFill="1" applyBorder="1" applyAlignment="1">
      <alignment horizontal="center" vertical="center" wrapText="1"/>
      <protection/>
    </xf>
    <xf numFmtId="168" fontId="11" fillId="0" borderId="3" xfId="22" applyNumberFormat="1" applyFont="1" applyBorder="1" applyAlignment="1">
      <alignment vertical="center" wrapText="1"/>
      <protection/>
    </xf>
    <xf numFmtId="164" fontId="5" fillId="4" borderId="3" xfId="23" applyFont="1" applyFill="1" applyBorder="1" applyAlignment="1">
      <alignment horizontal="center" vertical="center"/>
      <protection/>
    </xf>
    <xf numFmtId="164" fontId="10" fillId="5" borderId="3" xfId="26" applyFont="1" applyFill="1" applyBorder="1" applyAlignment="1">
      <alignment horizontal="center" vertical="center" wrapText="1"/>
      <protection/>
    </xf>
    <xf numFmtId="168" fontId="12" fillId="5" borderId="3" xfId="26" applyNumberFormat="1" applyFont="1" applyFill="1" applyBorder="1" applyAlignment="1">
      <alignment vertical="center" wrapText="1"/>
      <protection/>
    </xf>
    <xf numFmtId="164" fontId="13" fillId="0" borderId="0" xfId="0" applyFont="1" applyAlignment="1">
      <alignment/>
    </xf>
    <xf numFmtId="164" fontId="14" fillId="0" borderId="0" xfId="22" applyFont="1" applyAlignment="1">
      <alignment vertical="center"/>
      <protection/>
    </xf>
    <xf numFmtId="168" fontId="8" fillId="0" borderId="0" xfId="22" applyNumberFormat="1" applyFont="1">
      <alignment/>
      <protection/>
    </xf>
    <xf numFmtId="164" fontId="7" fillId="0" borderId="0" xfId="25" applyFont="1" applyBorder="1" applyAlignment="1">
      <alignment vertical="center"/>
      <protection/>
    </xf>
    <xf numFmtId="164" fontId="7" fillId="0" borderId="0" xfId="25" applyFont="1" applyAlignment="1">
      <alignment vertical="center"/>
      <protection/>
    </xf>
    <xf numFmtId="168" fontId="15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6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4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7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8" fontId="3" fillId="3" borderId="2" xfId="21" applyNumberFormat="1" applyFont="1" applyFill="1" applyBorder="1" applyAlignment="1">
      <alignment horizontal="center" vertical="center" wrapText="1"/>
      <protection/>
    </xf>
    <xf numFmtId="168" fontId="3" fillId="3" borderId="1" xfId="21" applyNumberFormat="1" applyFont="1" applyFill="1" applyBorder="1" applyAlignment="1">
      <alignment horizontal="center" vertical="center" wrapText="1"/>
      <protection/>
    </xf>
    <xf numFmtId="168" fontId="2" fillId="0" borderId="2" xfId="21" applyNumberFormat="1" applyFont="1" applyBorder="1" applyAlignment="1">
      <alignment horizontal="center" vertical="center" wrapText="1"/>
      <protection/>
    </xf>
    <xf numFmtId="168" fontId="2" fillId="0" borderId="1" xfId="21" applyNumberFormat="1" applyFont="1" applyBorder="1" applyAlignment="1">
      <alignment horizontal="center" vertical="center" wrapText="1"/>
      <protection/>
    </xf>
    <xf numFmtId="172" fontId="3" fillId="3" borderId="2" xfId="21" applyNumberFormat="1" applyFont="1" applyFill="1" applyBorder="1" applyAlignment="1">
      <alignment horizontal="center" vertical="center" wrapText="1"/>
      <protection/>
    </xf>
    <xf numFmtId="172" fontId="3" fillId="3" borderId="1" xfId="21" applyNumberFormat="1" applyFont="1" applyFill="1" applyBorder="1" applyAlignment="1">
      <alignment horizontal="center" vertical="center" wrapText="1"/>
      <protection/>
    </xf>
    <xf numFmtId="172" fontId="2" fillId="0" borderId="2" xfId="21" applyNumberFormat="1" applyFont="1" applyBorder="1" applyAlignment="1">
      <alignment horizontal="center" vertical="center" wrapText="1"/>
      <protection/>
    </xf>
    <xf numFmtId="172" fontId="2" fillId="0" borderId="1" xfId="21" applyNumberFormat="1" applyFont="1" applyBorder="1" applyAlignment="1">
      <alignment horizontal="center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72" fontId="3" fillId="5" borderId="1" xfId="21" applyNumberFormat="1" applyFont="1" applyFill="1" applyBorder="1" applyAlignment="1">
      <alignment horizontal="center" vertical="center" wrapText="1"/>
      <protection/>
    </xf>
    <xf numFmtId="164" fontId="18" fillId="0" borderId="0" xfId="21" applyFont="1" applyAlignment="1">
      <alignment vertical="center"/>
      <protection/>
    </xf>
    <xf numFmtId="164" fontId="19" fillId="0" borderId="0" xfId="22" applyFont="1">
      <alignment/>
      <protection/>
    </xf>
    <xf numFmtId="164" fontId="19" fillId="0" borderId="0" xfId="22" applyFont="1" applyAlignment="1">
      <alignment vertical="center"/>
      <protection/>
    </xf>
    <xf numFmtId="164" fontId="19" fillId="0" borderId="0" xfId="0" applyFont="1" applyAlignment="1">
      <alignment/>
    </xf>
    <xf numFmtId="164" fontId="20" fillId="0" borderId="0" xfId="22" applyFont="1" applyBorder="1" applyAlignment="1">
      <alignment horizontal="center" vertical="center" wrapText="1"/>
      <protection/>
    </xf>
    <xf numFmtId="164" fontId="20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9" fillId="2" borderId="1" xfId="22" applyFont="1" applyFill="1" applyBorder="1" applyAlignment="1">
      <alignment horizontal="center" vertical="center"/>
      <protection/>
    </xf>
    <xf numFmtId="164" fontId="9" fillId="2" borderId="1" xfId="22" applyFont="1" applyFill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17" fillId="2" borderId="1" xfId="22" applyFont="1" applyFill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left" vertical="center" wrapText="1"/>
      <protection/>
    </xf>
    <xf numFmtId="168" fontId="22" fillId="0" borderId="1" xfId="22" applyNumberFormat="1" applyFont="1" applyBorder="1" applyAlignment="1">
      <alignment horizontal="right" vertical="center"/>
      <protection/>
    </xf>
    <xf numFmtId="168" fontId="22" fillId="0" borderId="1" xfId="22" applyNumberFormat="1" applyFont="1" applyBorder="1" applyAlignment="1">
      <alignment horizontal="center" vertical="center"/>
      <protection/>
    </xf>
    <xf numFmtId="168" fontId="22" fillId="0" borderId="1" xfId="22" applyNumberFormat="1" applyFont="1" applyBorder="1" applyAlignment="1">
      <alignment vertical="center" wrapText="1"/>
      <protection/>
    </xf>
    <xf numFmtId="164" fontId="23" fillId="0" borderId="1" xfId="22" applyFont="1" applyBorder="1" applyAlignment="1">
      <alignment horizontal="left" vertical="center" wrapText="1"/>
      <protection/>
    </xf>
    <xf numFmtId="164" fontId="22" fillId="0" borderId="1" xfId="22" applyFont="1" applyBorder="1" applyAlignment="1">
      <alignment vertical="center" wrapText="1"/>
      <protection/>
    </xf>
    <xf numFmtId="168" fontId="24" fillId="0" borderId="1" xfId="22" applyNumberFormat="1" applyFont="1" applyBorder="1" applyAlignment="1">
      <alignment vertical="center" wrapText="1"/>
      <protection/>
    </xf>
    <xf numFmtId="164" fontId="22" fillId="0" borderId="1" xfId="22" applyFont="1" applyBorder="1" applyAlignment="1">
      <alignment vertical="center"/>
      <protection/>
    </xf>
    <xf numFmtId="168" fontId="22" fillId="0" borderId="1" xfId="22" applyNumberFormat="1" applyFont="1" applyBorder="1" applyAlignment="1">
      <alignment vertical="center"/>
      <protection/>
    </xf>
    <xf numFmtId="164" fontId="23" fillId="0" borderId="1" xfId="22" applyFont="1" applyBorder="1" applyAlignment="1">
      <alignment vertical="center" wrapText="1"/>
      <protection/>
    </xf>
    <xf numFmtId="164" fontId="24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vertical="center" wrapText="1"/>
      <protection/>
    </xf>
    <xf numFmtId="164" fontId="22" fillId="0" borderId="1" xfId="22" applyFont="1" applyBorder="1" applyAlignment="1">
      <alignment wrapText="1"/>
      <protection/>
    </xf>
    <xf numFmtId="164" fontId="25" fillId="4" borderId="1" xfId="22" applyFont="1" applyFill="1" applyBorder="1" applyAlignment="1">
      <alignment horizontal="center" vertical="center"/>
      <protection/>
    </xf>
    <xf numFmtId="164" fontId="24" fillId="4" borderId="1" xfId="22" applyFont="1" applyFill="1" applyBorder="1" applyAlignment="1">
      <alignment vertical="center" wrapText="1"/>
      <protection/>
    </xf>
    <xf numFmtId="172" fontId="9" fillId="4" borderId="1" xfId="22" applyNumberFormat="1" applyFont="1" applyFill="1" applyBorder="1" applyAlignment="1">
      <alignment horizontal="right" vertical="center"/>
      <protection/>
    </xf>
    <xf numFmtId="172" fontId="9" fillId="4" borderId="1" xfId="22" applyNumberFormat="1" applyFont="1" applyFill="1" applyBorder="1" applyAlignment="1">
      <alignment wrapText="1"/>
      <protection/>
    </xf>
    <xf numFmtId="168" fontId="9" fillId="4" borderId="1" xfId="22" applyNumberFormat="1" applyFont="1" applyFill="1" applyBorder="1" applyAlignment="1">
      <alignment vertical="center"/>
      <protection/>
    </xf>
    <xf numFmtId="164" fontId="26" fillId="4" borderId="1" xfId="22" applyFont="1" applyFill="1" applyBorder="1" applyAlignment="1">
      <alignment vertical="center"/>
      <protection/>
    </xf>
    <xf numFmtId="164" fontId="24" fillId="0" borderId="1" xfId="22" applyFont="1" applyBorder="1" applyAlignment="1">
      <alignment vertical="center"/>
      <protection/>
    </xf>
    <xf numFmtId="169" fontId="24" fillId="0" borderId="1" xfId="22" applyNumberFormat="1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9" fontId="25" fillId="4" borderId="1" xfId="22" applyNumberFormat="1" applyFont="1" applyFill="1" applyBorder="1" applyAlignment="1">
      <alignment horizontal="center" vertical="center"/>
      <protection/>
    </xf>
    <xf numFmtId="164" fontId="27" fillId="4" borderId="1" xfId="22" applyFont="1" applyFill="1" applyBorder="1" applyAlignment="1">
      <alignment vertical="center" wrapText="1"/>
      <protection/>
    </xf>
    <xf numFmtId="168" fontId="9" fillId="4" borderId="1" xfId="22" applyNumberFormat="1" applyFont="1" applyFill="1" applyBorder="1" applyAlignment="1">
      <alignment horizontal="right" vertical="center"/>
      <protection/>
    </xf>
    <xf numFmtId="168" fontId="9" fillId="4" borderId="1" xfId="22" applyNumberFormat="1" applyFont="1" applyFill="1" applyBorder="1" applyAlignment="1">
      <alignment vertical="center" wrapText="1"/>
      <protection/>
    </xf>
    <xf numFmtId="164" fontId="27" fillId="4" borderId="1" xfId="22" applyFont="1" applyFill="1" applyBorder="1" applyAlignment="1">
      <alignment vertical="center"/>
      <protection/>
    </xf>
    <xf numFmtId="164" fontId="24" fillId="4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vertical="center" wrapText="1"/>
      <protection/>
    </xf>
    <xf numFmtId="168" fontId="24" fillId="0" borderId="1" xfId="22" applyNumberFormat="1" applyFont="1" applyFill="1" applyBorder="1" applyAlignment="1">
      <alignment horizontal="right" vertical="center"/>
      <protection/>
    </xf>
    <xf numFmtId="168" fontId="24" fillId="0" borderId="1" xfId="22" applyNumberFormat="1" applyFont="1" applyFill="1" applyBorder="1" applyAlignment="1">
      <alignment vertical="center" wrapText="1"/>
      <protection/>
    </xf>
    <xf numFmtId="164" fontId="24" fillId="0" borderId="1" xfId="22" applyFont="1" applyFill="1" applyBorder="1" applyAlignment="1">
      <alignment vertical="center"/>
      <protection/>
    </xf>
    <xf numFmtId="164" fontId="27" fillId="0" borderId="1" xfId="22" applyFont="1" applyFill="1" applyBorder="1" applyAlignment="1">
      <alignment vertical="center"/>
      <protection/>
    </xf>
    <xf numFmtId="164" fontId="28" fillId="0" borderId="1" xfId="22" applyFont="1" applyFill="1" applyBorder="1" applyAlignment="1">
      <alignment vertical="center" wrapText="1"/>
      <protection/>
    </xf>
    <xf numFmtId="164" fontId="29" fillId="4" borderId="1" xfId="22" applyFont="1" applyFill="1" applyBorder="1" applyAlignment="1">
      <alignment horizontal="center" vertical="center"/>
      <protection/>
    </xf>
    <xf numFmtId="168" fontId="16" fillId="4" borderId="1" xfId="22" applyNumberFormat="1" applyFont="1" applyFill="1" applyBorder="1" applyAlignment="1">
      <alignment horizontal="right" vertical="center"/>
      <protection/>
    </xf>
    <xf numFmtId="168" fontId="16" fillId="4" borderId="1" xfId="22" applyNumberFormat="1" applyFont="1" applyFill="1" applyBorder="1" applyAlignment="1">
      <alignment vertical="center" wrapText="1"/>
      <protection/>
    </xf>
    <xf numFmtId="168" fontId="24" fillId="4" borderId="1" xfId="22" applyNumberFormat="1" applyFont="1" applyFill="1" applyBorder="1" applyAlignment="1">
      <alignment horizontal="right" vertical="center"/>
      <protection/>
    </xf>
    <xf numFmtId="168" fontId="24" fillId="4" borderId="1" xfId="22" applyNumberFormat="1" applyFont="1" applyFill="1" applyBorder="1" applyAlignment="1">
      <alignment vertical="center" wrapText="1"/>
      <protection/>
    </xf>
    <xf numFmtId="168" fontId="28" fillId="0" borderId="1" xfId="22" applyNumberFormat="1" applyFont="1" applyBorder="1" applyAlignment="1">
      <alignment vertical="center"/>
      <protection/>
    </xf>
    <xf numFmtId="164" fontId="30" fillId="4" borderId="1" xfId="22" applyFont="1" applyFill="1" applyBorder="1" applyAlignment="1">
      <alignment horizontal="center" vertical="center"/>
      <protection/>
    </xf>
    <xf numFmtId="164" fontId="19" fillId="4" borderId="1" xfId="22" applyFont="1" applyFill="1" applyBorder="1" applyAlignment="1">
      <alignment vertical="center" wrapText="1"/>
      <protection/>
    </xf>
    <xf numFmtId="164" fontId="19" fillId="4" borderId="1" xfId="22" applyFont="1" applyFill="1" applyBorder="1" applyAlignment="1">
      <alignment vertical="center"/>
      <protection/>
    </xf>
    <xf numFmtId="164" fontId="9" fillId="4" borderId="1" xfId="22" applyFont="1" applyFill="1" applyBorder="1" applyAlignment="1">
      <alignment vertical="center" wrapText="1"/>
      <protection/>
    </xf>
    <xf numFmtId="164" fontId="9" fillId="4" borderId="1" xfId="22" applyFont="1" applyFill="1" applyBorder="1" applyAlignment="1">
      <alignment vertical="center"/>
      <protection/>
    </xf>
    <xf numFmtId="164" fontId="29" fillId="6" borderId="1" xfId="22" applyFont="1" applyFill="1" applyBorder="1" applyAlignment="1">
      <alignment horizontal="center" vertical="center"/>
      <protection/>
    </xf>
    <xf numFmtId="164" fontId="16" fillId="6" borderId="1" xfId="22" applyFont="1" applyFill="1" applyBorder="1" applyAlignment="1">
      <alignment horizontal="left" vertical="center"/>
      <protection/>
    </xf>
    <xf numFmtId="172" fontId="29" fillId="6" borderId="1" xfId="22" applyNumberFormat="1" applyFont="1" applyFill="1" applyBorder="1" applyAlignment="1">
      <alignment vertical="center"/>
      <protection/>
    </xf>
    <xf numFmtId="168" fontId="29" fillId="6" borderId="1" xfId="22" applyNumberFormat="1" applyFont="1" applyFill="1" applyBorder="1" applyAlignment="1">
      <alignment horizontal="right" vertical="center"/>
      <protection/>
    </xf>
    <xf numFmtId="168" fontId="29" fillId="6" borderId="1" xfId="22" applyNumberFormat="1" applyFont="1" applyFill="1" applyBorder="1" applyAlignment="1">
      <alignment vertical="center" wrapText="1"/>
      <protection/>
    </xf>
    <xf numFmtId="168" fontId="29" fillId="6" borderId="1" xfId="22" applyNumberFormat="1" applyFont="1" applyFill="1" applyBorder="1" applyAlignment="1">
      <alignment vertical="center"/>
      <protection/>
    </xf>
    <xf numFmtId="168" fontId="16" fillId="6" borderId="1" xfId="22" applyNumberFormat="1" applyFont="1" applyFill="1" applyBorder="1" applyAlignment="1">
      <alignment horizontal="center" vertical="center"/>
      <protection/>
    </xf>
    <xf numFmtId="164" fontId="24" fillId="0" borderId="0" xfId="22" applyFont="1" applyAlignment="1">
      <alignment vertical="center"/>
      <protection/>
    </xf>
    <xf numFmtId="164" fontId="29" fillId="0" borderId="0" xfId="22" applyFont="1" applyAlignment="1">
      <alignment vertical="center"/>
      <protection/>
    </xf>
    <xf numFmtId="164" fontId="29" fillId="0" borderId="0" xfId="22" applyFont="1">
      <alignment/>
      <protection/>
    </xf>
    <xf numFmtId="164" fontId="24" fillId="0" borderId="0" xfId="22" applyFont="1">
      <alignment/>
      <protection/>
    </xf>
    <xf numFmtId="164" fontId="0" fillId="0" borderId="0" xfId="0" applyAlignment="1">
      <alignment vertical="center"/>
    </xf>
    <xf numFmtId="164" fontId="31" fillId="0" borderId="0" xfId="0" applyFont="1" applyBorder="1" applyAlignment="1">
      <alignment horizontal="right" vertical="center" wrapText="1"/>
    </xf>
    <xf numFmtId="164" fontId="32" fillId="0" borderId="0" xfId="0" applyFont="1" applyBorder="1" applyAlignment="1">
      <alignment horizontal="center" vertical="center"/>
    </xf>
    <xf numFmtId="164" fontId="33" fillId="2" borderId="1" xfId="0" applyFont="1" applyFill="1" applyBorder="1" applyAlignment="1">
      <alignment horizontal="center" vertical="center"/>
    </xf>
    <xf numFmtId="164" fontId="33" fillId="2" borderId="1" xfId="0" applyFont="1" applyFill="1" applyBorder="1" applyAlignment="1">
      <alignment horizontal="center" vertical="center" wrapText="1"/>
    </xf>
    <xf numFmtId="164" fontId="34" fillId="5" borderId="1" xfId="0" applyFont="1" applyFill="1" applyBorder="1" applyAlignment="1">
      <alignment horizontal="center" vertical="center"/>
    </xf>
    <xf numFmtId="164" fontId="35" fillId="0" borderId="1" xfId="0" applyFont="1" applyFill="1" applyBorder="1" applyAlignment="1">
      <alignment horizontal="center" vertical="center"/>
    </xf>
    <xf numFmtId="164" fontId="35" fillId="0" borderId="1" xfId="0" applyFont="1" applyFill="1" applyBorder="1" applyAlignment="1">
      <alignment horizontal="center" vertical="center" wrapText="1"/>
    </xf>
    <xf numFmtId="164" fontId="36" fillId="0" borderId="1" xfId="0" applyFont="1" applyFill="1" applyBorder="1" applyAlignment="1">
      <alignment horizontal="center" vertical="center"/>
    </xf>
    <xf numFmtId="164" fontId="36" fillId="0" borderId="0" xfId="0" applyFont="1" applyFill="1" applyAlignment="1">
      <alignment vertical="center"/>
    </xf>
    <xf numFmtId="164" fontId="37" fillId="0" borderId="1" xfId="0" applyFont="1" applyBorder="1" applyAlignment="1">
      <alignment horizontal="center" vertical="center"/>
    </xf>
    <xf numFmtId="164" fontId="37" fillId="0" borderId="1" xfId="0" applyFont="1" applyBorder="1" applyAlignment="1">
      <alignment horizontal="left" vertical="center"/>
    </xf>
    <xf numFmtId="168" fontId="0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64" fontId="38" fillId="0" borderId="0" xfId="0" applyFont="1" applyAlignment="1">
      <alignment vertical="center"/>
    </xf>
    <xf numFmtId="164" fontId="37" fillId="0" borderId="1" xfId="0" applyFont="1" applyBorder="1" applyAlignment="1">
      <alignment vertical="center"/>
    </xf>
    <xf numFmtId="164" fontId="39" fillId="0" borderId="1" xfId="0" applyFont="1" applyBorder="1" applyAlignment="1">
      <alignment horizontal="center" vertical="center"/>
    </xf>
    <xf numFmtId="164" fontId="39" fillId="0" borderId="1" xfId="0" applyFont="1" applyBorder="1" applyAlignment="1">
      <alignment vertical="center"/>
    </xf>
    <xf numFmtId="168" fontId="40" fillId="0" borderId="1" xfId="0" applyNumberFormat="1" applyFont="1" applyBorder="1" applyAlignment="1">
      <alignment vertical="center"/>
    </xf>
    <xf numFmtId="172" fontId="40" fillId="0" borderId="1" xfId="0" applyNumberFormat="1" applyFont="1" applyBorder="1" applyAlignment="1">
      <alignment vertical="center"/>
    </xf>
    <xf numFmtId="164" fontId="37" fillId="0" borderId="1" xfId="0" applyFont="1" applyBorder="1" applyAlignment="1">
      <alignment vertical="center" wrapText="1"/>
    </xf>
    <xf numFmtId="168" fontId="0" fillId="0" borderId="0" xfId="0" applyNumberFormat="1" applyAlignment="1">
      <alignment vertical="center"/>
    </xf>
    <xf numFmtId="164" fontId="0" fillId="0" borderId="1" xfId="0" applyFont="1" applyBorder="1" applyAlignment="1">
      <alignment vertical="center"/>
    </xf>
    <xf numFmtId="168" fontId="41" fillId="0" borderId="1" xfId="0" applyNumberFormat="1" applyFont="1" applyBorder="1" applyAlignment="1">
      <alignment vertical="center"/>
    </xf>
    <xf numFmtId="164" fontId="37" fillId="0" borderId="0" xfId="0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left" vertical="center" wrapText="1"/>
    </xf>
    <xf numFmtId="164" fontId="24" fillId="0" borderId="0" xfId="0" applyFont="1" applyAlignment="1">
      <alignment vertical="center"/>
    </xf>
    <xf numFmtId="164" fontId="24" fillId="0" borderId="0" xfId="0" applyNumberFormat="1" applyFont="1" applyBorder="1" applyAlignment="1">
      <alignment horizontal="left" vertical="center" wrapText="1"/>
    </xf>
    <xf numFmtId="164" fontId="42" fillId="0" borderId="0" xfId="0" applyFont="1" applyAlignment="1">
      <alignment vertical="center"/>
    </xf>
    <xf numFmtId="164" fontId="24" fillId="0" borderId="0" xfId="0" applyFont="1" applyBorder="1" applyAlignment="1">
      <alignment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B1">
      <pane ySplit="8" topLeftCell="A9" activePane="bottomLeft" state="frozen"/>
      <selection pane="topLeft" activeCell="B1" sqref="B1"/>
      <selection pane="bottomLeft" activeCell="B1" sqref="B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2"/>
      <c r="E1" s="2"/>
      <c r="F1" s="2"/>
      <c r="G1" s="2"/>
      <c r="H1" s="3" t="s">
        <v>0</v>
      </c>
    </row>
    <row r="2" spans="4:8" ht="11.25" customHeight="1">
      <c r="D2" s="2"/>
      <c r="E2" s="2"/>
      <c r="F2" s="2"/>
      <c r="G2" s="2"/>
      <c r="H2" s="3" t="s">
        <v>1</v>
      </c>
    </row>
    <row r="3" ht="18" customHeight="1">
      <c r="C3" s="1" t="s">
        <v>2</v>
      </c>
    </row>
    <row r="4" spans="1:8" ht="18.75" customHeight="1">
      <c r="A4" s="4"/>
      <c r="B4" s="4"/>
      <c r="C4" s="4"/>
      <c r="D4" s="4" t="s">
        <v>3</v>
      </c>
      <c r="E4" s="4"/>
      <c r="F4" s="4"/>
      <c r="G4" s="4"/>
      <c r="H4" s="4"/>
    </row>
    <row r="5" spans="1:8" ht="16.5" customHeight="1">
      <c r="A5" s="4" t="s">
        <v>4</v>
      </c>
      <c r="B5" s="4" t="s">
        <v>5</v>
      </c>
      <c r="C5" s="4" t="s">
        <v>6</v>
      </c>
      <c r="D5" s="4" t="s">
        <v>7</v>
      </c>
      <c r="E5" s="4"/>
      <c r="F5" s="4"/>
      <c r="G5" s="4" t="s">
        <v>8</v>
      </c>
      <c r="H5" s="4"/>
    </row>
    <row r="6" spans="1:8" ht="10.5" customHeight="1">
      <c r="A6" s="4"/>
      <c r="B6" s="4"/>
      <c r="C6" s="4"/>
      <c r="D6" s="4"/>
      <c r="E6" s="4"/>
      <c r="F6" s="4"/>
      <c r="G6" s="4" t="s">
        <v>9</v>
      </c>
      <c r="H6" s="5" t="s">
        <v>10</v>
      </c>
    </row>
    <row r="7" spans="1:8" ht="17.25" customHeight="1">
      <c r="A7" s="4"/>
      <c r="B7" s="4"/>
      <c r="C7" s="4"/>
      <c r="D7" s="5" t="s">
        <v>11</v>
      </c>
      <c r="E7" s="5" t="s">
        <v>12</v>
      </c>
      <c r="F7" s="5" t="s">
        <v>13</v>
      </c>
      <c r="G7" s="4"/>
      <c r="H7" s="5"/>
    </row>
    <row r="8" spans="1:8" s="7" customFormat="1" ht="12.75" customHeight="1">
      <c r="A8" s="6">
        <v>1</v>
      </c>
      <c r="B8" s="6">
        <v>2</v>
      </c>
      <c r="C8" s="6">
        <v>3</v>
      </c>
      <c r="D8" s="6">
        <v>4</v>
      </c>
      <c r="E8" s="6"/>
      <c r="F8" s="6"/>
      <c r="G8" s="6">
        <v>5</v>
      </c>
      <c r="H8" s="6">
        <v>6</v>
      </c>
    </row>
    <row r="9" spans="1:8" s="7" customFormat="1" ht="12.75" customHeight="1">
      <c r="A9" s="8" t="s">
        <v>14</v>
      </c>
      <c r="B9" s="8" t="s">
        <v>15</v>
      </c>
      <c r="C9" s="8"/>
      <c r="D9" s="9">
        <v>4899083.09</v>
      </c>
      <c r="E9" s="9">
        <f>SUM(E10:E11)</f>
        <v>0</v>
      </c>
      <c r="F9" s="9">
        <f>SUM(D9:E9)</f>
        <v>4899083.09</v>
      </c>
      <c r="G9" s="9">
        <v>324700.75</v>
      </c>
      <c r="H9" s="9">
        <v>4574382.34</v>
      </c>
    </row>
    <row r="10" spans="1:8" s="7" customFormat="1" ht="12.75" customHeight="1">
      <c r="A10" s="6"/>
      <c r="B10" s="6" t="s">
        <v>16</v>
      </c>
      <c r="C10" s="6" t="s">
        <v>17</v>
      </c>
      <c r="D10" s="10">
        <v>1879000</v>
      </c>
      <c r="E10" s="10">
        <v>0.5</v>
      </c>
      <c r="F10" s="10">
        <f>SUM(D10:E10)</f>
        <v>1879000.5</v>
      </c>
      <c r="G10" s="10"/>
      <c r="H10" s="10">
        <v>0.5</v>
      </c>
    </row>
    <row r="11" spans="1:8" s="7" customFormat="1" ht="12.75" customHeight="1">
      <c r="A11" s="6"/>
      <c r="B11" s="6" t="s">
        <v>18</v>
      </c>
      <c r="C11" s="6" t="s">
        <v>19</v>
      </c>
      <c r="D11" s="10">
        <v>2695382.34</v>
      </c>
      <c r="E11" s="10">
        <v>-0.5</v>
      </c>
      <c r="F11" s="10">
        <f>SUM(D11:E11)</f>
        <v>2695381.84</v>
      </c>
      <c r="G11" s="10"/>
      <c r="H11" s="10">
        <v>-0.5</v>
      </c>
    </row>
    <row r="12" spans="1:8" s="7" customFormat="1" ht="12.75" customHeight="1">
      <c r="A12" s="11">
        <v>700</v>
      </c>
      <c r="B12" s="12" t="s">
        <v>20</v>
      </c>
      <c r="C12" s="12"/>
      <c r="D12" s="9">
        <v>446331.76</v>
      </c>
      <c r="E12" s="9">
        <f>SUM(E13:E13)</f>
        <v>-19000</v>
      </c>
      <c r="F12" s="9">
        <f>SUM(D12:E12)</f>
        <v>427331.76</v>
      </c>
      <c r="G12" s="9">
        <v>324251.32</v>
      </c>
      <c r="H12" s="9">
        <v>103080.44</v>
      </c>
    </row>
    <row r="13" spans="1:8" s="7" customFormat="1" ht="12.75" customHeight="1">
      <c r="A13" s="13"/>
      <c r="B13" s="14">
        <v>70005</v>
      </c>
      <c r="C13" s="13" t="s">
        <v>21</v>
      </c>
      <c r="D13" s="10">
        <v>446331.76</v>
      </c>
      <c r="E13" s="10">
        <v>-19000</v>
      </c>
      <c r="F13" s="10">
        <f>SUM(D13:E13)</f>
        <v>427331.76</v>
      </c>
      <c r="G13" s="10">
        <v>-19000</v>
      </c>
      <c r="H13" s="10"/>
    </row>
    <row r="14" spans="1:8" s="7" customFormat="1" ht="12.75" customHeight="1">
      <c r="A14" s="11">
        <v>750</v>
      </c>
      <c r="B14" s="11" t="s">
        <v>22</v>
      </c>
      <c r="C14" s="11"/>
      <c r="D14" s="9">
        <v>3683758.61</v>
      </c>
      <c r="E14" s="9">
        <f>SUM(E15:E18)</f>
        <v>-15000</v>
      </c>
      <c r="F14" s="9">
        <f>SUM(D14:E14)</f>
        <v>3668758.61</v>
      </c>
      <c r="G14" s="9">
        <v>3635116.11</v>
      </c>
      <c r="H14" s="9">
        <v>33642.5</v>
      </c>
    </row>
    <row r="15" spans="1:8" s="7" customFormat="1" ht="12.75" customHeight="1">
      <c r="A15" s="13"/>
      <c r="B15" s="14">
        <v>75023</v>
      </c>
      <c r="C15" s="13" t="s">
        <v>23</v>
      </c>
      <c r="D15" s="10">
        <v>3329504.76</v>
      </c>
      <c r="E15" s="10">
        <v>-5000</v>
      </c>
      <c r="F15" s="10">
        <f>SUM(D15:E18)</f>
        <v>3314504.76</v>
      </c>
      <c r="G15" s="10">
        <v>-5000</v>
      </c>
      <c r="H15" s="10"/>
    </row>
    <row r="16" spans="1:8" s="7" customFormat="1" ht="12.75" customHeight="1">
      <c r="A16" s="13"/>
      <c r="B16" s="14"/>
      <c r="C16" s="13"/>
      <c r="D16" s="10"/>
      <c r="E16" s="10">
        <v>-10000</v>
      </c>
      <c r="F16" s="10"/>
      <c r="G16" s="10">
        <v>-10000</v>
      </c>
      <c r="H16" s="10"/>
    </row>
    <row r="17" spans="1:8" s="7" customFormat="1" ht="12.75" customHeight="1">
      <c r="A17" s="13"/>
      <c r="B17" s="14"/>
      <c r="C17" s="13"/>
      <c r="D17" s="10"/>
      <c r="E17" s="10">
        <v>-5000</v>
      </c>
      <c r="F17" s="10"/>
      <c r="G17" s="10">
        <v>-5000</v>
      </c>
      <c r="H17" s="10"/>
    </row>
    <row r="18" spans="1:8" s="7" customFormat="1" ht="12.75" customHeight="1">
      <c r="A18" s="13"/>
      <c r="B18" s="14"/>
      <c r="C18" s="13"/>
      <c r="D18" s="10"/>
      <c r="E18" s="10">
        <v>5000</v>
      </c>
      <c r="F18" s="10"/>
      <c r="G18" s="10"/>
      <c r="H18" s="10">
        <v>5000</v>
      </c>
    </row>
    <row r="19" spans="1:8" s="7" customFormat="1" ht="12.75" customHeight="1">
      <c r="A19" s="15">
        <v>754</v>
      </c>
      <c r="B19" s="15" t="s">
        <v>24</v>
      </c>
      <c r="C19" s="15"/>
      <c r="D19" s="16">
        <v>325340</v>
      </c>
      <c r="E19" s="16">
        <f>SUM(E20:E21)</f>
        <v>0</v>
      </c>
      <c r="F19" s="16">
        <f>SUM(D19:E19)</f>
        <v>325340</v>
      </c>
      <c r="G19" s="16">
        <v>243340</v>
      </c>
      <c r="H19" s="16">
        <v>82000</v>
      </c>
    </row>
    <row r="20" spans="1:8" s="7" customFormat="1" ht="12.75" customHeight="1">
      <c r="A20" s="6"/>
      <c r="B20" s="6">
        <v>75412</v>
      </c>
      <c r="C20" s="6" t="s">
        <v>25</v>
      </c>
      <c r="D20" s="10">
        <v>252700</v>
      </c>
      <c r="E20" s="10">
        <v>3300</v>
      </c>
      <c r="F20" s="10">
        <f>SUM(D20:E21)</f>
        <v>252700</v>
      </c>
      <c r="G20" s="10">
        <v>3300</v>
      </c>
      <c r="H20" s="10"/>
    </row>
    <row r="21" spans="1:8" s="7" customFormat="1" ht="12.75" customHeight="1">
      <c r="A21" s="6"/>
      <c r="B21" s="6"/>
      <c r="C21" s="6"/>
      <c r="D21" s="10"/>
      <c r="E21" s="10">
        <v>-3300</v>
      </c>
      <c r="F21" s="10"/>
      <c r="G21" s="10">
        <v>-3300</v>
      </c>
      <c r="H21" s="10"/>
    </row>
    <row r="22" spans="1:8" s="7" customFormat="1" ht="12.75" customHeight="1">
      <c r="A22" s="15">
        <v>852</v>
      </c>
      <c r="B22" s="15" t="s">
        <v>26</v>
      </c>
      <c r="C22" s="15"/>
      <c r="D22" s="16">
        <v>6032726.36</v>
      </c>
      <c r="E22" s="16">
        <f>SUM(E23:E24)</f>
        <v>49260</v>
      </c>
      <c r="F22" s="16">
        <f>SUM(D22:E22)</f>
        <v>6081986.36</v>
      </c>
      <c r="G22" s="16">
        <v>6081986.36</v>
      </c>
      <c r="H22" s="17">
        <v>0</v>
      </c>
    </row>
    <row r="23" spans="1:8" s="7" customFormat="1" ht="27" customHeight="1">
      <c r="A23" s="18"/>
      <c r="B23" s="19">
        <v>85214</v>
      </c>
      <c r="C23" s="20" t="s">
        <v>27</v>
      </c>
      <c r="D23" s="21">
        <v>251226.36</v>
      </c>
      <c r="E23" s="21">
        <v>10000</v>
      </c>
      <c r="F23" s="21">
        <f>SUM(D23:E23)</f>
        <v>261226.36</v>
      </c>
      <c r="G23" s="21">
        <v>10000</v>
      </c>
      <c r="H23" s="22"/>
    </row>
    <row r="24" spans="1:8" s="7" customFormat="1" ht="12.75" customHeight="1">
      <c r="A24" s="18"/>
      <c r="B24" s="19">
        <v>85216</v>
      </c>
      <c r="C24" s="19" t="s">
        <v>28</v>
      </c>
      <c r="D24" s="21">
        <v>197300</v>
      </c>
      <c r="E24" s="21">
        <v>39260</v>
      </c>
      <c r="F24" s="21">
        <f>SUM(D24:E24)</f>
        <v>236560</v>
      </c>
      <c r="G24" s="21">
        <v>39260</v>
      </c>
      <c r="H24" s="22"/>
    </row>
    <row r="25" spans="1:8" s="7" customFormat="1" ht="12.75" customHeight="1">
      <c r="A25" s="15">
        <v>900</v>
      </c>
      <c r="B25" s="15" t="s">
        <v>29</v>
      </c>
      <c r="C25" s="15"/>
      <c r="D25" s="16">
        <v>1639213</v>
      </c>
      <c r="E25" s="16">
        <f>SUM(E26:E27)</f>
        <v>-15260</v>
      </c>
      <c r="F25" s="16">
        <f>SUM(D25:E25)</f>
        <v>1623953</v>
      </c>
      <c r="G25" s="16">
        <v>1473953</v>
      </c>
      <c r="H25" s="17">
        <v>150000</v>
      </c>
    </row>
    <row r="26" spans="1:8" s="7" customFormat="1" ht="12.75" customHeight="1">
      <c r="A26" s="23"/>
      <c r="B26" s="23">
        <v>90003</v>
      </c>
      <c r="C26" s="24" t="s">
        <v>30</v>
      </c>
      <c r="D26" s="25">
        <v>256000</v>
      </c>
      <c r="E26" s="25">
        <v>-10000</v>
      </c>
      <c r="F26" s="25">
        <f>SUM(D26:E26)</f>
        <v>246000</v>
      </c>
      <c r="G26" s="25">
        <v>-10000</v>
      </c>
      <c r="H26" s="26"/>
    </row>
    <row r="27" spans="1:8" s="7" customFormat="1" ht="12.75" customHeight="1">
      <c r="A27" s="23"/>
      <c r="B27" s="23">
        <v>90095</v>
      </c>
      <c r="C27" s="24" t="s">
        <v>31</v>
      </c>
      <c r="D27" s="25">
        <v>306500</v>
      </c>
      <c r="E27" s="25">
        <v>-5260</v>
      </c>
      <c r="F27" s="25">
        <f>SUM(D27:E27)</f>
        <v>301240</v>
      </c>
      <c r="G27" s="25">
        <v>-5260</v>
      </c>
      <c r="H27" s="26"/>
    </row>
    <row r="28" spans="1:8" ht="19.5" customHeight="1">
      <c r="A28" s="27" t="s">
        <v>32</v>
      </c>
      <c r="B28" s="27"/>
      <c r="C28" s="27"/>
      <c r="D28" s="28">
        <v>33714184.61</v>
      </c>
      <c r="E28" s="28">
        <f>E12+E14+E19+E22+E25</f>
        <v>0</v>
      </c>
      <c r="F28" s="28">
        <f>SUM(D28:E28)</f>
        <v>33714184.61</v>
      </c>
      <c r="G28" s="28">
        <v>27449242.71</v>
      </c>
      <c r="H28" s="28">
        <v>6264941.9</v>
      </c>
    </row>
    <row r="29" spans="1:9" ht="11.25" customHeight="1">
      <c r="A29" s="29"/>
      <c r="B29" s="30"/>
      <c r="C29" s="31"/>
      <c r="D29" s="2"/>
      <c r="E29" s="2"/>
      <c r="F29" s="2"/>
      <c r="G29" s="32"/>
      <c r="H29" s="32"/>
      <c r="I29" s="33"/>
    </row>
    <row r="30" spans="2:6" ht="11.25" customHeight="1">
      <c r="B30" s="34"/>
      <c r="C30" s="35"/>
      <c r="D30" s="35"/>
      <c r="E30" s="35"/>
      <c r="F30" s="35"/>
    </row>
    <row r="31" spans="2:6" ht="11.25" customHeight="1">
      <c r="B31" s="36"/>
      <c r="C31" s="35"/>
      <c r="D31" s="35"/>
      <c r="E31" s="35"/>
      <c r="F31" s="35"/>
    </row>
    <row r="32" spans="2:6" ht="11.25" customHeight="1">
      <c r="B32" s="36"/>
      <c r="C32" s="35"/>
      <c r="D32" s="35"/>
      <c r="E32" s="35"/>
      <c r="F32" s="35"/>
    </row>
    <row r="33" spans="2:6" ht="11.25" customHeight="1">
      <c r="B33" s="36"/>
      <c r="C33" s="35"/>
      <c r="D33" s="35"/>
      <c r="E33" s="35"/>
      <c r="F33" s="35"/>
    </row>
    <row r="34" spans="3:6" ht="11.25" customHeight="1">
      <c r="C34" s="35"/>
      <c r="D34" s="35"/>
      <c r="E34" s="35"/>
      <c r="F34" s="35"/>
    </row>
    <row r="35" spans="3:6" ht="11.25" customHeight="1">
      <c r="C35" s="35"/>
      <c r="D35" s="35"/>
      <c r="E35" s="35"/>
      <c r="F35" s="35"/>
    </row>
    <row r="36" spans="3:6" ht="11.25" customHeight="1">
      <c r="C36" s="35"/>
      <c r="D36" s="35"/>
      <c r="E36" s="35"/>
      <c r="F36" s="35"/>
    </row>
    <row r="37" spans="3:6" ht="11.25" customHeight="1">
      <c r="C37" s="35"/>
      <c r="D37" s="35"/>
      <c r="E37" s="35"/>
      <c r="F37" s="35"/>
    </row>
  </sheetData>
  <mergeCells count="25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2:C12"/>
    <mergeCell ref="B14:C14"/>
    <mergeCell ref="A15:A18"/>
    <mergeCell ref="B15:B18"/>
    <mergeCell ref="C15:C18"/>
    <mergeCell ref="D15:D18"/>
    <mergeCell ref="F15:F18"/>
    <mergeCell ref="B19:C19"/>
    <mergeCell ref="A20:A21"/>
    <mergeCell ref="B20:B21"/>
    <mergeCell ref="C20:C21"/>
    <mergeCell ref="D20:D21"/>
    <mergeCell ref="F20:F21"/>
    <mergeCell ref="B22:C22"/>
    <mergeCell ref="B25:C25"/>
    <mergeCell ref="A28:C28"/>
  </mergeCells>
  <printOptions/>
  <pageMargins left="0.7875" right="0.4958333333333333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0" zoomScaleNormal="12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1" width="4.57421875" style="37" customWidth="1"/>
    <col min="2" max="2" width="6.421875" style="37" customWidth="1"/>
    <col min="3" max="3" width="16.7109375" style="37" customWidth="1"/>
    <col min="4" max="4" width="9.140625" style="37" customWidth="1"/>
    <col min="5" max="5" width="8.7109375" style="37" customWidth="1"/>
    <col min="6" max="6" width="10.28125" style="37" customWidth="1"/>
    <col min="7" max="7" width="9.00390625" style="37" customWidth="1"/>
    <col min="8" max="8" width="10.28125" style="37" customWidth="1"/>
    <col min="9" max="9" width="8.7109375" style="37" customWidth="1"/>
    <col min="10" max="10" width="7.8515625" style="37" customWidth="1"/>
    <col min="11" max="11" width="8.28125" style="38" customWidth="1"/>
    <col min="12" max="12" width="8.421875" style="38" customWidth="1"/>
    <col min="13" max="13" width="7.140625" style="38" customWidth="1"/>
    <col min="14" max="14" width="7.28125" style="38" customWidth="1"/>
    <col min="15" max="15" width="4.7109375" style="38" customWidth="1"/>
    <col min="16" max="16" width="18.00390625" style="38" customWidth="1"/>
    <col min="17" max="255" width="9.140625" style="38" customWidth="1"/>
  </cols>
  <sheetData>
    <row r="1" spans="1:14" ht="10.5" customHeight="1">
      <c r="A1" s="39"/>
      <c r="B1" s="39"/>
      <c r="C1" s="39"/>
      <c r="D1" s="39"/>
      <c r="E1" s="39"/>
      <c r="F1" s="39"/>
      <c r="G1" s="40"/>
      <c r="H1" s="41"/>
      <c r="I1" s="42"/>
      <c r="J1" s="43"/>
      <c r="K1" s="44" t="s">
        <v>33</v>
      </c>
      <c r="L1" s="44"/>
      <c r="M1" s="44"/>
      <c r="N1" s="44"/>
    </row>
    <row r="2" spans="1:14" ht="17.25" customHeight="1">
      <c r="A2" s="39"/>
      <c r="B2" s="39"/>
      <c r="C2" s="39" t="s">
        <v>34</v>
      </c>
      <c r="D2" s="39"/>
      <c r="E2" s="39"/>
      <c r="F2" s="39"/>
      <c r="G2" s="42"/>
      <c r="H2" s="41"/>
      <c r="I2" s="42"/>
      <c r="J2" s="43"/>
      <c r="K2" s="44"/>
      <c r="L2" s="44"/>
      <c r="M2" s="44"/>
      <c r="N2" s="44"/>
    </row>
    <row r="3" spans="1:8" ht="10.5" customHeight="1">
      <c r="A3" s="45"/>
      <c r="B3" s="45"/>
      <c r="C3" s="45"/>
      <c r="D3" s="46"/>
      <c r="E3" s="47" t="s">
        <v>35</v>
      </c>
      <c r="F3" s="46"/>
      <c r="G3" s="45"/>
      <c r="H3" s="45"/>
    </row>
    <row r="4" spans="1:8" ht="10.5" customHeight="1">
      <c r="A4" s="45"/>
      <c r="B4" s="45"/>
      <c r="C4" s="45"/>
      <c r="D4" s="46"/>
      <c r="E4" s="47"/>
      <c r="F4" s="46"/>
      <c r="G4" s="45"/>
      <c r="H4" s="45"/>
    </row>
    <row r="5" spans="1:14" ht="10.5" customHeight="1">
      <c r="A5" s="48" t="s">
        <v>4</v>
      </c>
      <c r="B5" s="48" t="s">
        <v>5</v>
      </c>
      <c r="C5" s="48" t="s">
        <v>36</v>
      </c>
      <c r="D5" s="48" t="s">
        <v>7</v>
      </c>
      <c r="E5" s="48"/>
      <c r="F5" s="48"/>
      <c r="G5" s="49" t="s">
        <v>37</v>
      </c>
      <c r="H5" s="48" t="s">
        <v>38</v>
      </c>
      <c r="I5" s="48"/>
      <c r="J5" s="50" t="s">
        <v>39</v>
      </c>
      <c r="K5" s="50" t="s">
        <v>40</v>
      </c>
      <c r="L5" s="50" t="s">
        <v>41</v>
      </c>
      <c r="M5" s="50" t="s">
        <v>42</v>
      </c>
      <c r="N5" s="51" t="s">
        <v>43</v>
      </c>
    </row>
    <row r="6" spans="1:14" ht="36.75" customHeight="1">
      <c r="A6" s="48"/>
      <c r="B6" s="48"/>
      <c r="C6" s="48"/>
      <c r="D6" s="48"/>
      <c r="E6" s="48"/>
      <c r="F6" s="48"/>
      <c r="G6" s="49"/>
      <c r="H6" s="49" t="s">
        <v>44</v>
      </c>
      <c r="I6" s="50" t="s">
        <v>45</v>
      </c>
      <c r="J6" s="50"/>
      <c r="K6" s="50"/>
      <c r="L6" s="50"/>
      <c r="M6" s="50"/>
      <c r="N6" s="51"/>
    </row>
    <row r="7" spans="1:14" ht="21.75" customHeight="1">
      <c r="A7" s="49"/>
      <c r="B7" s="49"/>
      <c r="C7" s="49"/>
      <c r="D7" s="49" t="s">
        <v>11</v>
      </c>
      <c r="E7" s="49" t="s">
        <v>12</v>
      </c>
      <c r="F7" s="49" t="s">
        <v>46</v>
      </c>
      <c r="G7" s="49"/>
      <c r="H7" s="49"/>
      <c r="I7" s="49"/>
      <c r="J7" s="49"/>
      <c r="K7" s="49"/>
      <c r="L7" s="49"/>
      <c r="M7" s="49"/>
      <c r="N7" s="49"/>
    </row>
    <row r="8" spans="1:14" ht="15.75" customHeight="1">
      <c r="A8" s="52">
        <v>1</v>
      </c>
      <c r="B8" s="52">
        <v>2</v>
      </c>
      <c r="C8" s="52">
        <v>3</v>
      </c>
      <c r="D8" s="52">
        <v>4</v>
      </c>
      <c r="E8" s="52"/>
      <c r="F8" s="52"/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</row>
    <row r="9" spans="1:14" ht="15.75" customHeight="1">
      <c r="A9" s="49">
        <v>700</v>
      </c>
      <c r="B9" s="49" t="s">
        <v>20</v>
      </c>
      <c r="C9" s="49"/>
      <c r="D9" s="53">
        <v>343251.32</v>
      </c>
      <c r="E9" s="53">
        <f>SUM(E10:E10)</f>
        <v>-19000</v>
      </c>
      <c r="F9" s="53">
        <f>SUM(D9:E9)</f>
        <v>324251.32</v>
      </c>
      <c r="G9" s="53">
        <v>324251.32</v>
      </c>
      <c r="H9" s="53"/>
      <c r="I9" s="53">
        <v>324251.32</v>
      </c>
      <c r="J9" s="53"/>
      <c r="K9" s="53"/>
      <c r="L9" s="53"/>
      <c r="M9" s="53"/>
      <c r="N9" s="54"/>
    </row>
    <row r="10" spans="1:14" ht="27" customHeight="1">
      <c r="A10" s="52"/>
      <c r="B10" s="52">
        <v>70005</v>
      </c>
      <c r="C10" s="52" t="s">
        <v>21</v>
      </c>
      <c r="D10" s="55">
        <v>343251.32</v>
      </c>
      <c r="E10" s="55">
        <v>-19000</v>
      </c>
      <c r="F10" s="55">
        <f>SUM(D10:E10)</f>
        <v>324251.32</v>
      </c>
      <c r="G10" s="55">
        <v>-19000</v>
      </c>
      <c r="H10" s="55"/>
      <c r="I10" s="55">
        <v>-19000</v>
      </c>
      <c r="J10" s="55"/>
      <c r="K10" s="55"/>
      <c r="L10" s="55"/>
      <c r="M10" s="55"/>
      <c r="N10" s="56"/>
    </row>
    <row r="11" spans="1:14" ht="15.75" customHeight="1">
      <c r="A11" s="57">
        <v>750</v>
      </c>
      <c r="B11" s="57" t="s">
        <v>22</v>
      </c>
      <c r="C11" s="57"/>
      <c r="D11" s="58">
        <v>3655116.11</v>
      </c>
      <c r="E11" s="58">
        <f>E14+E13+E12</f>
        <v>-20000</v>
      </c>
      <c r="F11" s="58">
        <f>SUM(D11:E11)</f>
        <v>3635116.11</v>
      </c>
      <c r="G11" s="58">
        <v>3457586.11</v>
      </c>
      <c r="H11" s="58">
        <v>2713630.83</v>
      </c>
      <c r="I11" s="58">
        <v>743955.28</v>
      </c>
      <c r="J11" s="58"/>
      <c r="K11" s="58">
        <v>177530</v>
      </c>
      <c r="L11" s="58"/>
      <c r="M11" s="58"/>
      <c r="N11" s="54"/>
    </row>
    <row r="12" spans="1:14" ht="15.75" customHeight="1">
      <c r="A12" s="52"/>
      <c r="B12" s="52">
        <v>75023</v>
      </c>
      <c r="C12" s="52" t="s">
        <v>23</v>
      </c>
      <c r="D12" s="55">
        <v>3314504.76</v>
      </c>
      <c r="E12" s="55">
        <v>-5000</v>
      </c>
      <c r="F12" s="55">
        <f>SUM(D12:E14)</f>
        <v>3294504.76</v>
      </c>
      <c r="G12" s="55"/>
      <c r="H12" s="55"/>
      <c r="I12" s="55"/>
      <c r="J12" s="55"/>
      <c r="K12" s="55">
        <v>-5000</v>
      </c>
      <c r="L12" s="55"/>
      <c r="M12" s="55"/>
      <c r="N12" s="56"/>
    </row>
    <row r="13" spans="1:14" ht="15.75" customHeight="1">
      <c r="A13" s="52"/>
      <c r="B13" s="52"/>
      <c r="C13" s="52"/>
      <c r="D13" s="55"/>
      <c r="E13" s="55">
        <v>-10000</v>
      </c>
      <c r="F13" s="55"/>
      <c r="G13" s="55">
        <v>-10000</v>
      </c>
      <c r="H13" s="55"/>
      <c r="I13" s="55">
        <v>-10000</v>
      </c>
      <c r="J13" s="55"/>
      <c r="K13" s="55"/>
      <c r="L13" s="55"/>
      <c r="M13" s="55"/>
      <c r="N13" s="56"/>
    </row>
    <row r="14" spans="1:14" ht="15.75" customHeight="1">
      <c r="A14" s="52"/>
      <c r="B14" s="52"/>
      <c r="C14" s="52"/>
      <c r="D14" s="55"/>
      <c r="E14" s="55">
        <v>-5000</v>
      </c>
      <c r="F14" s="55"/>
      <c r="G14" s="55">
        <v>-5000</v>
      </c>
      <c r="H14" s="55"/>
      <c r="I14" s="55">
        <v>-5000</v>
      </c>
      <c r="J14" s="55"/>
      <c r="K14" s="55"/>
      <c r="L14" s="55"/>
      <c r="M14" s="55"/>
      <c r="N14" s="56"/>
    </row>
    <row r="15" spans="1:14" ht="25.5" customHeight="1">
      <c r="A15" s="49">
        <v>754</v>
      </c>
      <c r="B15" s="49" t="s">
        <v>24</v>
      </c>
      <c r="C15" s="49"/>
      <c r="D15" s="53">
        <v>243340</v>
      </c>
      <c r="E15" s="53">
        <f>SUM(E16:E17)</f>
        <v>0</v>
      </c>
      <c r="F15" s="53">
        <f>SUM(D15:E15)</f>
        <v>243340</v>
      </c>
      <c r="G15" s="53">
        <v>219540</v>
      </c>
      <c r="H15" s="53">
        <v>39340</v>
      </c>
      <c r="I15" s="53">
        <v>180200</v>
      </c>
      <c r="J15" s="53"/>
      <c r="K15" s="53">
        <v>23800</v>
      </c>
      <c r="L15" s="53"/>
      <c r="M15" s="53"/>
      <c r="N15" s="59"/>
    </row>
    <row r="16" spans="1:14" ht="15.75" customHeight="1">
      <c r="A16" s="52"/>
      <c r="B16" s="52">
        <v>75412</v>
      </c>
      <c r="C16" s="52" t="s">
        <v>25</v>
      </c>
      <c r="D16" s="55">
        <v>235700</v>
      </c>
      <c r="E16" s="55">
        <v>3300</v>
      </c>
      <c r="F16" s="55">
        <f>SUM(D16:E17)</f>
        <v>235700</v>
      </c>
      <c r="G16" s="55"/>
      <c r="H16" s="55"/>
      <c r="I16" s="55"/>
      <c r="J16" s="56"/>
      <c r="K16" s="55">
        <v>3300</v>
      </c>
      <c r="L16" s="56"/>
      <c r="M16" s="56"/>
      <c r="N16" s="56"/>
    </row>
    <row r="17" spans="1:14" ht="15.75" customHeight="1">
      <c r="A17" s="52"/>
      <c r="B17" s="52"/>
      <c r="C17" s="52"/>
      <c r="D17" s="55"/>
      <c r="E17" s="55">
        <v>-3300</v>
      </c>
      <c r="F17" s="55"/>
      <c r="G17" s="55">
        <v>-3300</v>
      </c>
      <c r="H17" s="55"/>
      <c r="I17" s="55">
        <v>-3300</v>
      </c>
      <c r="J17" s="56"/>
      <c r="K17" s="56"/>
      <c r="L17" s="56"/>
      <c r="M17" s="56"/>
      <c r="N17" s="56"/>
    </row>
    <row r="18" spans="1:14" ht="20.25" customHeight="1">
      <c r="A18" s="57">
        <v>852</v>
      </c>
      <c r="B18" s="57" t="s">
        <v>26</v>
      </c>
      <c r="C18" s="57"/>
      <c r="D18" s="58">
        <v>6032726.36</v>
      </c>
      <c r="E18" s="58">
        <f>SUM(E19:E20)</f>
        <v>49260</v>
      </c>
      <c r="F18" s="58">
        <f>SUM(D18:E18)</f>
        <v>6081986.36</v>
      </c>
      <c r="G18" s="58">
        <v>1137450</v>
      </c>
      <c r="H18" s="58">
        <v>713147</v>
      </c>
      <c r="I18" s="58">
        <v>424303</v>
      </c>
      <c r="J18" s="58"/>
      <c r="K18" s="58">
        <v>4944536.36</v>
      </c>
      <c r="L18" s="58"/>
      <c r="M18" s="58"/>
      <c r="N18" s="58"/>
    </row>
    <row r="19" spans="1:14" ht="42" customHeight="1">
      <c r="A19" s="60"/>
      <c r="B19" s="61">
        <v>85214</v>
      </c>
      <c r="C19" s="62" t="s">
        <v>27</v>
      </c>
      <c r="D19" s="63">
        <v>251226.36</v>
      </c>
      <c r="E19" s="63">
        <v>10000</v>
      </c>
      <c r="F19" s="63">
        <f>SUM(D19:E19)</f>
        <v>261226.36</v>
      </c>
      <c r="G19" s="63"/>
      <c r="H19" s="63"/>
      <c r="I19" s="63"/>
      <c r="J19" s="63"/>
      <c r="K19" s="63">
        <v>10000</v>
      </c>
      <c r="L19" s="63"/>
      <c r="M19" s="63"/>
      <c r="N19" s="63"/>
    </row>
    <row r="20" spans="1:14" ht="20.25" customHeight="1">
      <c r="A20" s="60"/>
      <c r="B20" s="61">
        <v>85216</v>
      </c>
      <c r="C20" s="64" t="s">
        <v>28</v>
      </c>
      <c r="D20" s="63">
        <v>197300</v>
      </c>
      <c r="E20" s="63">
        <v>39260</v>
      </c>
      <c r="F20" s="63">
        <f>SUM(D20:E20)</f>
        <v>236560</v>
      </c>
      <c r="G20" s="63"/>
      <c r="H20" s="63"/>
      <c r="I20" s="63"/>
      <c r="J20" s="63"/>
      <c r="K20" s="63">
        <v>39260</v>
      </c>
      <c r="L20" s="63"/>
      <c r="M20" s="63"/>
      <c r="N20" s="63"/>
    </row>
    <row r="21" spans="1:14" ht="20.25" customHeight="1">
      <c r="A21" s="57">
        <v>900</v>
      </c>
      <c r="B21" s="57" t="s">
        <v>29</v>
      </c>
      <c r="C21" s="57"/>
      <c r="D21" s="58">
        <v>1489213</v>
      </c>
      <c r="E21" s="58">
        <f>SUM(E22:E23)</f>
        <v>-15260</v>
      </c>
      <c r="F21" s="58">
        <f>SUM(D21:E21)</f>
        <v>1473953</v>
      </c>
      <c r="G21" s="58">
        <v>1464353</v>
      </c>
      <c r="H21" s="58">
        <v>184340</v>
      </c>
      <c r="I21" s="58">
        <v>1280013</v>
      </c>
      <c r="J21" s="58"/>
      <c r="K21" s="58">
        <v>9600</v>
      </c>
      <c r="L21" s="58"/>
      <c r="M21" s="58"/>
      <c r="N21" s="58"/>
    </row>
    <row r="22" spans="1:14" ht="20.25" customHeight="1">
      <c r="A22" s="60"/>
      <c r="B22" s="61">
        <v>90003</v>
      </c>
      <c r="C22" s="64" t="s">
        <v>30</v>
      </c>
      <c r="D22" s="63">
        <v>256000</v>
      </c>
      <c r="E22" s="63">
        <v>-10000</v>
      </c>
      <c r="F22" s="63">
        <f>SUM(D22:E22)</f>
        <v>246000</v>
      </c>
      <c r="G22" s="63">
        <v>-10000</v>
      </c>
      <c r="H22" s="63"/>
      <c r="I22" s="63">
        <v>-10000</v>
      </c>
      <c r="J22" s="63"/>
      <c r="K22" s="63"/>
      <c r="L22" s="63"/>
      <c r="M22" s="63"/>
      <c r="N22" s="63"/>
    </row>
    <row r="23" spans="1:14" ht="20.25" customHeight="1">
      <c r="A23" s="60"/>
      <c r="B23" s="61">
        <v>90095</v>
      </c>
      <c r="C23" s="64" t="s">
        <v>31</v>
      </c>
      <c r="D23" s="63">
        <v>306500</v>
      </c>
      <c r="E23" s="63">
        <v>-5260</v>
      </c>
      <c r="F23" s="63">
        <f>SUM(D23:E23)</f>
        <v>301240</v>
      </c>
      <c r="G23" s="63">
        <v>-5260</v>
      </c>
      <c r="H23" s="63">
        <v>-5260</v>
      </c>
      <c r="I23" s="63"/>
      <c r="J23" s="63"/>
      <c r="K23" s="63"/>
      <c r="L23" s="63"/>
      <c r="M23" s="63"/>
      <c r="N23" s="63"/>
    </row>
    <row r="24" spans="1:15" ht="30.75" customHeight="1">
      <c r="A24" s="65" t="s">
        <v>47</v>
      </c>
      <c r="B24" s="65"/>
      <c r="C24" s="65"/>
      <c r="D24" s="66">
        <v>27454242.71</v>
      </c>
      <c r="E24" s="66">
        <f>E9+E11+E15+E18+E21</f>
        <v>-5000</v>
      </c>
      <c r="F24" s="66">
        <f>SUM(D24:E24)</f>
        <v>27449242.71</v>
      </c>
      <c r="G24" s="66">
        <v>20351080.61</v>
      </c>
      <c r="H24" s="66">
        <v>12449549.52</v>
      </c>
      <c r="I24" s="66">
        <v>7901531.09</v>
      </c>
      <c r="J24" s="66">
        <v>799680</v>
      </c>
      <c r="K24" s="66">
        <v>5940529.36</v>
      </c>
      <c r="L24" s="66">
        <v>227952.74</v>
      </c>
      <c r="M24" s="66"/>
      <c r="N24" s="66">
        <v>130000</v>
      </c>
      <c r="O24" s="67"/>
    </row>
    <row r="25" ht="10.5" customHeight="1">
      <c r="O25" s="67"/>
    </row>
    <row r="26" spans="1:15" ht="10.5" customHeight="1">
      <c r="A26" s="68"/>
      <c r="O26" s="69"/>
    </row>
    <row r="27" spans="1:11" ht="30.75" customHeight="1">
      <c r="A27" s="70"/>
      <c r="B27" s="71"/>
      <c r="C27" s="71"/>
      <c r="G27" s="72"/>
      <c r="H27" s="72"/>
      <c r="I27" s="72"/>
      <c r="K27" s="72"/>
    </row>
  </sheetData>
  <mergeCells count="29">
    <mergeCell ref="K1:N2"/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B9:C9"/>
    <mergeCell ref="B11:C11"/>
    <mergeCell ref="A12:A14"/>
    <mergeCell ref="B12:B14"/>
    <mergeCell ref="C12:C14"/>
    <mergeCell ref="D12:D14"/>
    <mergeCell ref="F12:F14"/>
    <mergeCell ref="B15:C15"/>
    <mergeCell ref="A16:A17"/>
    <mergeCell ref="B16:B17"/>
    <mergeCell ref="C16:C17"/>
    <mergeCell ref="D16:D17"/>
    <mergeCell ref="F16:F17"/>
    <mergeCell ref="B18:C18"/>
    <mergeCell ref="B21:C21"/>
    <mergeCell ref="A24:C24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20" zoomScaleNormal="120" workbookViewId="0" topLeftCell="A1">
      <selection activeCell="A1" sqref="A1"/>
    </sheetView>
  </sheetViews>
  <sheetFormatPr defaultColWidth="10.28125" defaultRowHeight="12.75"/>
  <cols>
    <col min="1" max="1" width="4.57421875" style="73" customWidth="1"/>
    <col min="2" max="2" width="8.00390625" style="73" customWidth="1"/>
    <col min="3" max="3" width="24.00390625" style="73" customWidth="1"/>
    <col min="4" max="4" width="10.8515625" style="73" customWidth="1"/>
    <col min="5" max="5" width="11.7109375" style="73" customWidth="1"/>
    <col min="6" max="6" width="10.7109375" style="73" customWidth="1"/>
    <col min="7" max="7" width="17.140625" style="73" customWidth="1"/>
    <col min="8" max="8" width="13.421875" style="73" customWidth="1"/>
    <col min="9" max="9" width="9.7109375" style="73" customWidth="1"/>
    <col min="10" max="10" width="9.57421875" style="74" customWidth="1"/>
    <col min="11" max="11" width="9.8515625" style="74" customWidth="1"/>
    <col min="12" max="16384" width="10.140625" style="74" customWidth="1"/>
  </cols>
  <sheetData>
    <row r="1" spans="1:11" ht="12.75">
      <c r="A1" s="75"/>
      <c r="B1" s="75"/>
      <c r="C1" s="75"/>
      <c r="D1" s="75"/>
      <c r="E1" s="75"/>
      <c r="F1" s="75"/>
      <c r="G1" s="76" t="s">
        <v>48</v>
      </c>
      <c r="H1" s="76"/>
      <c r="I1" s="76"/>
      <c r="J1" s="76"/>
      <c r="K1" s="76"/>
    </row>
    <row r="2" spans="1:11" ht="9.75" customHeight="1">
      <c r="A2" s="75"/>
      <c r="B2" s="75"/>
      <c r="C2" s="75"/>
      <c r="D2" s="75"/>
      <c r="E2" s="75"/>
      <c r="F2" s="75"/>
      <c r="G2" s="76" t="s">
        <v>1</v>
      </c>
      <c r="H2" s="76"/>
      <c r="I2" s="76"/>
      <c r="J2" s="76"/>
      <c r="K2" s="76"/>
    </row>
    <row r="3" spans="1:11" ht="9.75" customHeight="1">
      <c r="A3" s="75"/>
      <c r="B3" s="75"/>
      <c r="C3" s="75"/>
      <c r="D3" s="75"/>
      <c r="E3" s="75"/>
      <c r="F3" s="75"/>
      <c r="G3" s="76"/>
      <c r="H3" s="76"/>
      <c r="I3" s="76"/>
      <c r="J3" s="76"/>
      <c r="K3" s="76"/>
    </row>
    <row r="4" spans="1:11" ht="9.75" customHeight="1">
      <c r="A4" s="75"/>
      <c r="B4" s="75"/>
      <c r="C4" s="75"/>
      <c r="D4" s="75"/>
      <c r="E4" s="75"/>
      <c r="F4" s="75"/>
      <c r="G4" s="76"/>
      <c r="H4" s="76"/>
      <c r="I4" s="76"/>
      <c r="J4" s="76"/>
      <c r="K4" s="76"/>
    </row>
    <row r="5" spans="1:12" ht="11.25" customHeight="1">
      <c r="A5" s="75"/>
      <c r="B5" s="75"/>
      <c r="C5" s="75"/>
      <c r="D5" s="77" t="s">
        <v>49</v>
      </c>
      <c r="E5" s="77"/>
      <c r="F5" s="77"/>
      <c r="G5" s="78"/>
      <c r="I5" s="78"/>
      <c r="J5" s="78"/>
      <c r="K5" s="79"/>
      <c r="L5" s="78"/>
    </row>
    <row r="6" spans="1:11" ht="12.75" customHeight="1">
      <c r="A6" s="80" t="s">
        <v>4</v>
      </c>
      <c r="B6" s="80" t="s">
        <v>5</v>
      </c>
      <c r="C6" s="80" t="s">
        <v>6</v>
      </c>
      <c r="D6" s="81" t="s">
        <v>7</v>
      </c>
      <c r="E6" s="81"/>
      <c r="F6" s="81"/>
      <c r="G6" s="80" t="s">
        <v>50</v>
      </c>
      <c r="H6" s="80" t="s">
        <v>51</v>
      </c>
      <c r="I6" s="80" t="s">
        <v>52</v>
      </c>
      <c r="J6" s="80" t="s">
        <v>53</v>
      </c>
      <c r="K6" s="80" t="s">
        <v>54</v>
      </c>
    </row>
    <row r="7" spans="1:11" ht="64.5" customHeight="1">
      <c r="A7" s="80"/>
      <c r="B7" s="80"/>
      <c r="C7" s="80"/>
      <c r="D7" s="82" t="s">
        <v>11</v>
      </c>
      <c r="E7" s="80" t="s">
        <v>12</v>
      </c>
      <c r="F7" s="82" t="s">
        <v>46</v>
      </c>
      <c r="G7" s="80"/>
      <c r="H7" s="83" t="s">
        <v>55</v>
      </c>
      <c r="I7" s="80"/>
      <c r="J7" s="80"/>
      <c r="K7" s="80"/>
    </row>
    <row r="8" spans="1:11" ht="14.25" customHeight="1">
      <c r="A8" s="84">
        <v>1</v>
      </c>
      <c r="B8" s="84">
        <v>2</v>
      </c>
      <c r="C8" s="84">
        <v>3</v>
      </c>
      <c r="D8" s="85">
        <v>4</v>
      </c>
      <c r="E8" s="85">
        <v>5</v>
      </c>
      <c r="F8" s="85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11" ht="14.25" customHeight="1">
      <c r="A9" s="86" t="s">
        <v>14</v>
      </c>
      <c r="B9" s="86" t="s">
        <v>15</v>
      </c>
      <c r="C9" s="86"/>
      <c r="D9" s="87">
        <v>4574382.34</v>
      </c>
      <c r="E9" s="87">
        <v>0</v>
      </c>
      <c r="F9" s="87">
        <f>D9+E9</f>
        <v>4574382.34</v>
      </c>
      <c r="G9" s="88">
        <f>F9</f>
        <v>4574382.34</v>
      </c>
      <c r="H9" s="88">
        <v>2695381.84</v>
      </c>
      <c r="I9" s="86"/>
      <c r="J9" s="86"/>
      <c r="K9" s="86"/>
    </row>
    <row r="10" spans="1:11" ht="21.75" customHeight="1">
      <c r="A10" s="84"/>
      <c r="B10" s="84" t="s">
        <v>18</v>
      </c>
      <c r="C10" s="84" t="s">
        <v>19</v>
      </c>
      <c r="D10" s="89">
        <v>2695382.34</v>
      </c>
      <c r="E10" s="89">
        <v>-0.5</v>
      </c>
      <c r="F10" s="89">
        <f>D10+E10-E11</f>
        <v>2695381.84</v>
      </c>
      <c r="G10" s="90">
        <v>-0.5</v>
      </c>
      <c r="H10" s="90">
        <v>-0.5</v>
      </c>
      <c r="I10" s="84"/>
      <c r="J10" s="84"/>
      <c r="K10" s="84"/>
    </row>
    <row r="11" spans="1:11" ht="21.75" customHeight="1">
      <c r="A11" s="84"/>
      <c r="B11" s="84"/>
      <c r="C11" s="84"/>
      <c r="D11" s="89"/>
      <c r="E11" s="89"/>
      <c r="F11" s="89"/>
      <c r="G11" s="90"/>
      <c r="H11" s="90"/>
      <c r="I11" s="84"/>
      <c r="J11" s="84"/>
      <c r="K11" s="84"/>
    </row>
    <row r="12" spans="1:11" ht="21.75" customHeight="1">
      <c r="A12" s="84"/>
      <c r="B12" s="84" t="s">
        <v>16</v>
      </c>
      <c r="C12" s="84" t="s">
        <v>17</v>
      </c>
      <c r="D12" s="89">
        <v>1879000</v>
      </c>
      <c r="E12" s="89">
        <v>0.5</v>
      </c>
      <c r="F12" s="89">
        <f>D12+E12</f>
        <v>1879000.5</v>
      </c>
      <c r="G12" s="90">
        <v>0.5</v>
      </c>
      <c r="H12" s="90"/>
      <c r="I12" s="84"/>
      <c r="J12" s="84"/>
      <c r="K12" s="84"/>
    </row>
    <row r="13" spans="1:11" ht="22.5" customHeight="1">
      <c r="A13" s="86">
        <v>750</v>
      </c>
      <c r="B13" s="86" t="s">
        <v>22</v>
      </c>
      <c r="C13" s="86"/>
      <c r="D13" s="91">
        <v>28642.5</v>
      </c>
      <c r="E13" s="91">
        <v>5000</v>
      </c>
      <c r="F13" s="91">
        <f>SUM(D13:E13)</f>
        <v>33642.5</v>
      </c>
      <c r="G13" s="92">
        <f>F13</f>
        <v>33642.5</v>
      </c>
      <c r="H13" s="92"/>
      <c r="I13" s="92"/>
      <c r="J13" s="92"/>
      <c r="K13" s="92">
        <v>13642.5</v>
      </c>
    </row>
    <row r="14" spans="1:11" ht="22.5" customHeight="1">
      <c r="A14" s="84"/>
      <c r="B14" s="84">
        <v>75023</v>
      </c>
      <c r="C14" s="84" t="s">
        <v>23</v>
      </c>
      <c r="D14" s="93">
        <v>15000</v>
      </c>
      <c r="E14" s="93">
        <v>5000</v>
      </c>
      <c r="F14" s="93">
        <f>SUM(D14:E14)</f>
        <v>20000</v>
      </c>
      <c r="G14" s="94">
        <v>5000</v>
      </c>
      <c r="H14" s="94"/>
      <c r="I14" s="94"/>
      <c r="J14" s="94"/>
      <c r="K14" s="94"/>
    </row>
    <row r="15" spans="1:11" s="75" customFormat="1" ht="17.25" customHeight="1">
      <c r="A15" s="95" t="s">
        <v>47</v>
      </c>
      <c r="B15" s="95"/>
      <c r="C15" s="95"/>
      <c r="D15" s="96">
        <v>6259941.9</v>
      </c>
      <c r="E15" s="96">
        <f>E9+E13</f>
        <v>5000</v>
      </c>
      <c r="F15" s="96">
        <f>SUM(D15:E15)</f>
        <v>6264941.9</v>
      </c>
      <c r="G15" s="96">
        <v>5980012.4</v>
      </c>
      <c r="H15" s="96">
        <v>2695381.84</v>
      </c>
      <c r="I15" s="96"/>
      <c r="J15" s="96"/>
      <c r="K15" s="96">
        <v>284929.5</v>
      </c>
    </row>
    <row r="17" ht="12.75">
      <c r="A17" s="97"/>
    </row>
    <row r="21" ht="12.75">
      <c r="G21" s="79"/>
    </row>
  </sheetData>
  <mergeCells count="24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13:C13"/>
    <mergeCell ref="A15:C1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="120" zoomScaleNormal="120" workbookViewId="0" topLeftCell="A46">
      <selection activeCell="D5" sqref="D5"/>
    </sheetView>
  </sheetViews>
  <sheetFormatPr defaultColWidth="12.57421875" defaultRowHeight="12.75"/>
  <cols>
    <col min="1" max="1" width="3.7109375" style="98" customWidth="1"/>
    <col min="2" max="2" width="5.421875" style="98" customWidth="1"/>
    <col min="3" max="3" width="8.140625" style="98" customWidth="1"/>
    <col min="4" max="4" width="31.421875" style="98" customWidth="1"/>
    <col min="5" max="5" width="13.140625" style="98" customWidth="1"/>
    <col min="6" max="6" width="11.8515625" style="98" customWidth="1"/>
    <col min="7" max="7" width="11.421875" style="98" customWidth="1"/>
    <col min="8" max="8" width="11.7109375" style="98" customWidth="1"/>
    <col min="9" max="9" width="14.28125" style="98" customWidth="1"/>
    <col min="10" max="10" width="11.7109375" style="98" customWidth="1"/>
    <col min="11" max="11" width="8.00390625" style="98" customWidth="1"/>
    <col min="12" max="16384" width="11.57421875" style="98" customWidth="1"/>
  </cols>
  <sheetData>
    <row r="1" spans="1:12" ht="12.75">
      <c r="A1" s="99"/>
      <c r="B1" s="99"/>
      <c r="C1" s="99"/>
      <c r="D1" s="99"/>
      <c r="E1" s="99"/>
      <c r="F1" s="99"/>
      <c r="G1" s="99" t="s">
        <v>56</v>
      </c>
      <c r="H1" s="37"/>
      <c r="I1" s="37"/>
      <c r="J1" s="38"/>
      <c r="K1" s="100"/>
      <c r="L1" s="100"/>
    </row>
    <row r="2" spans="1:12" ht="12.75">
      <c r="A2" s="99"/>
      <c r="B2" s="99"/>
      <c r="C2" s="99"/>
      <c r="D2" s="99"/>
      <c r="E2" s="99"/>
      <c r="F2" s="99"/>
      <c r="G2" s="99" t="s">
        <v>57</v>
      </c>
      <c r="H2" s="37"/>
      <c r="I2" s="37"/>
      <c r="J2" s="38"/>
      <c r="K2" s="100"/>
      <c r="L2" s="100"/>
    </row>
    <row r="3" spans="1:11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7.25" customHeight="1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9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2.75" customHeight="1">
      <c r="A6" s="104" t="s">
        <v>59</v>
      </c>
      <c r="B6" s="104" t="s">
        <v>4</v>
      </c>
      <c r="C6" s="104" t="s">
        <v>60</v>
      </c>
      <c r="D6" s="105" t="s">
        <v>61</v>
      </c>
      <c r="E6" s="106" t="s">
        <v>62</v>
      </c>
      <c r="F6" s="106" t="s">
        <v>63</v>
      </c>
      <c r="G6" s="106"/>
      <c r="H6" s="106"/>
      <c r="I6" s="106"/>
      <c r="J6" s="106"/>
      <c r="K6" s="107" t="s">
        <v>64</v>
      </c>
    </row>
    <row r="7" spans="1:11" ht="12.75" customHeight="1">
      <c r="A7" s="104"/>
      <c r="B7" s="104"/>
      <c r="C7" s="104"/>
      <c r="D7" s="105"/>
      <c r="E7" s="106"/>
      <c r="F7" s="106" t="s">
        <v>65</v>
      </c>
      <c r="G7" s="106" t="s">
        <v>66</v>
      </c>
      <c r="H7" s="106"/>
      <c r="I7" s="106"/>
      <c r="J7" s="106"/>
      <c r="K7" s="107"/>
    </row>
    <row r="8" spans="1:11" ht="12.75" customHeight="1">
      <c r="A8" s="104"/>
      <c r="B8" s="104"/>
      <c r="C8" s="104"/>
      <c r="D8" s="105"/>
      <c r="E8" s="106"/>
      <c r="F8" s="106"/>
      <c r="G8" s="106" t="s">
        <v>67</v>
      </c>
      <c r="H8" s="106" t="s">
        <v>68</v>
      </c>
      <c r="I8" s="106" t="s">
        <v>69</v>
      </c>
      <c r="J8" s="107" t="s">
        <v>70</v>
      </c>
      <c r="K8" s="107"/>
    </row>
    <row r="9" spans="1:11" ht="12.75">
      <c r="A9" s="104"/>
      <c r="B9" s="104"/>
      <c r="C9" s="104"/>
      <c r="D9" s="105"/>
      <c r="E9" s="106"/>
      <c r="F9" s="106"/>
      <c r="G9" s="106"/>
      <c r="H9" s="106"/>
      <c r="I9" s="106"/>
      <c r="J9" s="107"/>
      <c r="K9" s="107"/>
    </row>
    <row r="10" spans="1:11" ht="51.75" customHeight="1">
      <c r="A10" s="104"/>
      <c r="B10" s="104"/>
      <c r="C10" s="104"/>
      <c r="D10" s="105"/>
      <c r="E10" s="106"/>
      <c r="F10" s="106"/>
      <c r="G10" s="106"/>
      <c r="H10" s="106"/>
      <c r="I10" s="106"/>
      <c r="J10" s="107"/>
      <c r="K10" s="107"/>
    </row>
    <row r="11" spans="1:11" ht="12.75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</row>
    <row r="12" spans="1:11" ht="80.25" customHeight="1">
      <c r="A12" s="109">
        <v>1</v>
      </c>
      <c r="B12" s="109" t="s">
        <v>14</v>
      </c>
      <c r="C12" s="109" t="s">
        <v>18</v>
      </c>
      <c r="D12" s="110" t="s">
        <v>71</v>
      </c>
      <c r="E12" s="111">
        <v>3745382.34</v>
      </c>
      <c r="F12" s="111">
        <v>2695382.34</v>
      </c>
      <c r="G12" s="112"/>
      <c r="H12" s="112">
        <v>861090.68</v>
      </c>
      <c r="I12" s="113" t="s">
        <v>72</v>
      </c>
      <c r="J12" s="112">
        <v>0</v>
      </c>
      <c r="K12" s="112"/>
    </row>
    <row r="13" spans="1:11" ht="27" customHeight="1">
      <c r="A13" s="109"/>
      <c r="B13" s="109"/>
      <c r="C13" s="109"/>
      <c r="D13" s="110"/>
      <c r="E13" s="111"/>
      <c r="F13" s="111"/>
      <c r="G13" s="112"/>
      <c r="H13" s="112">
        <v>1706791.66</v>
      </c>
      <c r="I13" s="113"/>
      <c r="J13" s="112"/>
      <c r="K13" s="112"/>
    </row>
    <row r="14" spans="1:11" ht="14.25" customHeight="1">
      <c r="A14" s="109"/>
      <c r="B14" s="109"/>
      <c r="C14" s="109"/>
      <c r="D14" s="114" t="s">
        <v>73</v>
      </c>
      <c r="E14" s="111"/>
      <c r="F14" s="111"/>
      <c r="G14" s="112"/>
      <c r="H14" s="112"/>
      <c r="I14" s="113"/>
      <c r="J14" s="112"/>
      <c r="K14" s="112"/>
    </row>
    <row r="15" spans="1:11" ht="33.75" customHeight="1">
      <c r="A15" s="109"/>
      <c r="B15" s="109" t="s">
        <v>14</v>
      </c>
      <c r="C15" s="109" t="s">
        <v>18</v>
      </c>
      <c r="D15" s="110" t="s">
        <v>71</v>
      </c>
      <c r="E15" s="111">
        <v>3745381.84</v>
      </c>
      <c r="F15" s="111">
        <v>2695381.84</v>
      </c>
      <c r="G15" s="112"/>
      <c r="H15" s="112">
        <v>861090.68</v>
      </c>
      <c r="I15" s="113" t="s">
        <v>72</v>
      </c>
      <c r="J15" s="112"/>
      <c r="K15" s="112"/>
    </row>
    <row r="16" spans="1:11" ht="50.25" customHeight="1">
      <c r="A16" s="109"/>
      <c r="B16" s="109"/>
      <c r="C16" s="109"/>
      <c r="D16" s="110"/>
      <c r="E16" s="111"/>
      <c r="F16" s="111"/>
      <c r="G16" s="112"/>
      <c r="H16" s="112">
        <v>1706791.16</v>
      </c>
      <c r="I16" s="113"/>
      <c r="J16" s="112"/>
      <c r="K16" s="112"/>
    </row>
    <row r="17" spans="1:11" ht="52.5" customHeight="1">
      <c r="A17" s="109">
        <v>2</v>
      </c>
      <c r="B17" s="109" t="s">
        <v>14</v>
      </c>
      <c r="C17" s="109" t="s">
        <v>16</v>
      </c>
      <c r="D17" s="115" t="s">
        <v>74</v>
      </c>
      <c r="E17" s="111">
        <v>100000</v>
      </c>
      <c r="F17" s="111">
        <v>100000</v>
      </c>
      <c r="G17" s="111">
        <v>100000</v>
      </c>
      <c r="H17" s="111">
        <v>0</v>
      </c>
      <c r="I17" s="116" t="s">
        <v>75</v>
      </c>
      <c r="J17" s="117"/>
      <c r="K17" s="117"/>
    </row>
    <row r="18" spans="1:11" ht="33.75" customHeight="1">
      <c r="A18" s="109">
        <v>3</v>
      </c>
      <c r="B18" s="109" t="s">
        <v>14</v>
      </c>
      <c r="C18" s="109" t="s">
        <v>16</v>
      </c>
      <c r="D18" s="115" t="s">
        <v>76</v>
      </c>
      <c r="E18" s="111">
        <v>60000</v>
      </c>
      <c r="F18" s="111">
        <v>60000</v>
      </c>
      <c r="G18" s="111">
        <v>60000</v>
      </c>
      <c r="H18" s="111">
        <v>0</v>
      </c>
      <c r="I18" s="116" t="s">
        <v>75</v>
      </c>
      <c r="J18" s="117"/>
      <c r="K18" s="117"/>
    </row>
    <row r="19" spans="1:11" ht="44.25" customHeight="1">
      <c r="A19" s="109">
        <v>4</v>
      </c>
      <c r="B19" s="109" t="s">
        <v>14</v>
      </c>
      <c r="C19" s="109" t="s">
        <v>16</v>
      </c>
      <c r="D19" s="115" t="s">
        <v>77</v>
      </c>
      <c r="E19" s="111">
        <v>1060000</v>
      </c>
      <c r="F19" s="111">
        <v>1060000</v>
      </c>
      <c r="G19" s="111">
        <v>75000</v>
      </c>
      <c r="H19" s="118">
        <v>835000</v>
      </c>
      <c r="I19" s="113" t="s">
        <v>78</v>
      </c>
      <c r="J19" s="117"/>
      <c r="K19" s="117"/>
    </row>
    <row r="20" spans="1:11" ht="14.25" customHeight="1">
      <c r="A20" s="109"/>
      <c r="B20" s="109"/>
      <c r="C20" s="109"/>
      <c r="D20" s="119" t="s">
        <v>73</v>
      </c>
      <c r="E20" s="111"/>
      <c r="F20" s="111"/>
      <c r="G20" s="111"/>
      <c r="H20" s="118"/>
      <c r="I20" s="113"/>
      <c r="J20" s="117"/>
      <c r="K20" s="117"/>
    </row>
    <row r="21" spans="1:11" ht="44.25" customHeight="1">
      <c r="A21" s="109"/>
      <c r="B21" s="109"/>
      <c r="C21" s="109"/>
      <c r="D21" s="115" t="s">
        <v>77</v>
      </c>
      <c r="E21" s="111">
        <v>1060000.5</v>
      </c>
      <c r="F21" s="111">
        <v>1060000.5</v>
      </c>
      <c r="G21" s="111">
        <v>75000</v>
      </c>
      <c r="H21" s="118">
        <v>835000.5</v>
      </c>
      <c r="I21" s="113" t="s">
        <v>78</v>
      </c>
      <c r="J21" s="117"/>
      <c r="K21" s="117"/>
    </row>
    <row r="22" spans="1:11" ht="36" customHeight="1">
      <c r="A22" s="109">
        <v>5</v>
      </c>
      <c r="B22" s="109" t="s">
        <v>14</v>
      </c>
      <c r="C22" s="109" t="s">
        <v>16</v>
      </c>
      <c r="D22" s="115" t="s">
        <v>79</v>
      </c>
      <c r="E22" s="111">
        <v>62000</v>
      </c>
      <c r="F22" s="111">
        <v>62000</v>
      </c>
      <c r="G22" s="111">
        <v>62000</v>
      </c>
      <c r="H22" s="111">
        <v>0</v>
      </c>
      <c r="I22" s="120" t="s">
        <v>75</v>
      </c>
      <c r="J22" s="117"/>
      <c r="K22" s="117"/>
    </row>
    <row r="23" spans="1:11" ht="36" customHeight="1">
      <c r="A23" s="109">
        <v>6</v>
      </c>
      <c r="B23" s="109" t="s">
        <v>14</v>
      </c>
      <c r="C23" s="109" t="s">
        <v>16</v>
      </c>
      <c r="D23" s="121" t="s">
        <v>80</v>
      </c>
      <c r="E23" s="111">
        <v>747000</v>
      </c>
      <c r="F23" s="111">
        <v>747000</v>
      </c>
      <c r="G23" s="111">
        <v>132000</v>
      </c>
      <c r="H23" s="111">
        <v>565000</v>
      </c>
      <c r="I23" s="122" t="s">
        <v>81</v>
      </c>
      <c r="J23" s="117"/>
      <c r="K23" s="117"/>
    </row>
    <row r="24" spans="1:11" ht="36" customHeight="1">
      <c r="A24" s="123" t="s">
        <v>82</v>
      </c>
      <c r="B24" s="123"/>
      <c r="C24" s="123"/>
      <c r="D24" s="124"/>
      <c r="E24" s="125">
        <v>5774382.34</v>
      </c>
      <c r="F24" s="125">
        <v>4724382.34</v>
      </c>
      <c r="G24" s="125">
        <f>G12+G17+G18+G19+G22+G23</f>
        <v>429000</v>
      </c>
      <c r="H24" s="125">
        <v>3967882.34</v>
      </c>
      <c r="I24" s="126" t="s">
        <v>83</v>
      </c>
      <c r="J24" s="127">
        <v>0</v>
      </c>
      <c r="K24" s="128"/>
    </row>
    <row r="25" spans="1:11" ht="39" customHeight="1">
      <c r="A25" s="109">
        <v>7</v>
      </c>
      <c r="B25" s="109">
        <v>400</v>
      </c>
      <c r="C25" s="109">
        <v>40002</v>
      </c>
      <c r="D25" s="115" t="s">
        <v>84</v>
      </c>
      <c r="E25" s="111">
        <v>14277</v>
      </c>
      <c r="F25" s="111">
        <v>14277</v>
      </c>
      <c r="G25" s="111">
        <v>14277</v>
      </c>
      <c r="H25" s="111">
        <v>0</v>
      </c>
      <c r="I25" s="120" t="s">
        <v>75</v>
      </c>
      <c r="J25" s="129"/>
      <c r="K25" s="129"/>
    </row>
    <row r="26" spans="1:11" ht="34.5" customHeight="1">
      <c r="A26" s="130">
        <v>8</v>
      </c>
      <c r="B26" s="131">
        <v>400</v>
      </c>
      <c r="C26" s="131">
        <v>40002</v>
      </c>
      <c r="D26" s="121" t="s">
        <v>85</v>
      </c>
      <c r="E26" s="132">
        <v>65000</v>
      </c>
      <c r="F26" s="132">
        <v>65000</v>
      </c>
      <c r="G26" s="132">
        <v>65000</v>
      </c>
      <c r="H26" s="132">
        <v>0</v>
      </c>
      <c r="I26" s="120" t="s">
        <v>75</v>
      </c>
      <c r="J26" s="129"/>
      <c r="K26" s="129"/>
    </row>
    <row r="27" spans="1:11" ht="36.75" customHeight="1">
      <c r="A27" s="130">
        <v>9</v>
      </c>
      <c r="B27" s="131">
        <v>400</v>
      </c>
      <c r="C27" s="131">
        <v>40002</v>
      </c>
      <c r="D27" s="121" t="s">
        <v>86</v>
      </c>
      <c r="E27" s="132">
        <v>20000</v>
      </c>
      <c r="F27" s="132">
        <v>20000</v>
      </c>
      <c r="G27" s="132">
        <v>20000</v>
      </c>
      <c r="H27" s="132">
        <v>0</v>
      </c>
      <c r="I27" s="116" t="s">
        <v>75</v>
      </c>
      <c r="J27" s="129"/>
      <c r="K27" s="129"/>
    </row>
    <row r="28" spans="1:11" ht="31.5" customHeight="1">
      <c r="A28" s="133" t="s">
        <v>87</v>
      </c>
      <c r="B28" s="133"/>
      <c r="C28" s="133"/>
      <c r="D28" s="134"/>
      <c r="E28" s="135">
        <f>E25+E26+E27</f>
        <v>99277</v>
      </c>
      <c r="F28" s="135">
        <f>F25+F26+F27</f>
        <v>99277</v>
      </c>
      <c r="G28" s="135">
        <f>G25+G26+G27</f>
        <v>99277</v>
      </c>
      <c r="H28" s="135">
        <f>H25+H26+H27</f>
        <v>0</v>
      </c>
      <c r="I28" s="136" t="s">
        <v>88</v>
      </c>
      <c r="J28" s="128"/>
      <c r="K28" s="128"/>
    </row>
    <row r="29" spans="1:11" ht="36.75" customHeight="1">
      <c r="A29" s="131">
        <v>10</v>
      </c>
      <c r="B29" s="131">
        <v>600</v>
      </c>
      <c r="C29" s="131">
        <v>60016</v>
      </c>
      <c r="D29" s="121" t="s">
        <v>89</v>
      </c>
      <c r="E29" s="132">
        <v>300000</v>
      </c>
      <c r="F29" s="132">
        <v>300000</v>
      </c>
      <c r="G29" s="132">
        <v>300000</v>
      </c>
      <c r="H29" s="132">
        <v>0</v>
      </c>
      <c r="I29" s="116" t="s">
        <v>75</v>
      </c>
      <c r="J29" s="129"/>
      <c r="K29" s="129"/>
    </row>
    <row r="30" spans="1:11" ht="35.25" customHeight="1">
      <c r="A30" s="131">
        <v>11</v>
      </c>
      <c r="B30" s="131">
        <v>600</v>
      </c>
      <c r="C30" s="131">
        <v>60016</v>
      </c>
      <c r="D30" s="121" t="s">
        <v>90</v>
      </c>
      <c r="E30" s="132">
        <v>160000</v>
      </c>
      <c r="F30" s="132">
        <v>160000</v>
      </c>
      <c r="G30" s="132">
        <v>160000</v>
      </c>
      <c r="H30" s="132">
        <v>0</v>
      </c>
      <c r="I30" s="116" t="s">
        <v>75</v>
      </c>
      <c r="J30" s="129"/>
      <c r="K30" s="129"/>
    </row>
    <row r="31" spans="1:11" ht="34.5" customHeight="1">
      <c r="A31" s="131">
        <v>12</v>
      </c>
      <c r="B31" s="131">
        <v>600</v>
      </c>
      <c r="C31" s="131">
        <v>60016</v>
      </c>
      <c r="D31" s="121" t="s">
        <v>91</v>
      </c>
      <c r="E31" s="132">
        <v>72000</v>
      </c>
      <c r="F31" s="132">
        <v>72000</v>
      </c>
      <c r="G31" s="132">
        <v>72000</v>
      </c>
      <c r="H31" s="132">
        <v>0</v>
      </c>
      <c r="I31" s="116" t="s">
        <v>75</v>
      </c>
      <c r="J31" s="129"/>
      <c r="K31" s="129"/>
    </row>
    <row r="32" spans="1:11" ht="56.25" customHeight="1">
      <c r="A32" s="131">
        <v>13</v>
      </c>
      <c r="B32" s="131">
        <v>600</v>
      </c>
      <c r="C32" s="131">
        <v>60016</v>
      </c>
      <c r="D32" s="121" t="s">
        <v>92</v>
      </c>
      <c r="E32" s="132">
        <v>10000</v>
      </c>
      <c r="F32" s="132">
        <v>10000</v>
      </c>
      <c r="G32" s="132">
        <v>10000</v>
      </c>
      <c r="H32" s="132">
        <v>0</v>
      </c>
      <c r="I32" s="116" t="s">
        <v>93</v>
      </c>
      <c r="J32" s="129"/>
      <c r="K32" s="129"/>
    </row>
    <row r="33" spans="1:11" ht="45" customHeight="1">
      <c r="A33" s="131">
        <v>14</v>
      </c>
      <c r="B33" s="131">
        <v>600</v>
      </c>
      <c r="C33" s="131">
        <v>60016</v>
      </c>
      <c r="D33" s="121" t="s">
        <v>94</v>
      </c>
      <c r="E33" s="132">
        <v>30000</v>
      </c>
      <c r="F33" s="132">
        <v>30000</v>
      </c>
      <c r="G33" s="132">
        <v>30000</v>
      </c>
      <c r="H33" s="132">
        <v>0</v>
      </c>
      <c r="I33" s="116" t="s">
        <v>75</v>
      </c>
      <c r="J33" s="129"/>
      <c r="K33" s="129"/>
    </row>
    <row r="34" spans="1:11" ht="45.75" customHeight="1">
      <c r="A34" s="131">
        <v>15</v>
      </c>
      <c r="B34" s="131">
        <v>600</v>
      </c>
      <c r="C34" s="131">
        <v>60016</v>
      </c>
      <c r="D34" s="121" t="s">
        <v>95</v>
      </c>
      <c r="E34" s="132">
        <v>50000</v>
      </c>
      <c r="F34" s="132">
        <v>50000</v>
      </c>
      <c r="G34" s="132">
        <v>50000</v>
      </c>
      <c r="H34" s="132">
        <v>0</v>
      </c>
      <c r="I34" s="116" t="s">
        <v>75</v>
      </c>
      <c r="J34" s="129"/>
      <c r="K34" s="129"/>
    </row>
    <row r="35" spans="1:11" ht="40.5" customHeight="1">
      <c r="A35" s="131">
        <v>16</v>
      </c>
      <c r="B35" s="131">
        <v>600</v>
      </c>
      <c r="C35" s="131">
        <v>60016</v>
      </c>
      <c r="D35" s="121" t="s">
        <v>96</v>
      </c>
      <c r="E35" s="132">
        <v>12197.08</v>
      </c>
      <c r="F35" s="132">
        <v>12197.08</v>
      </c>
      <c r="G35" s="132">
        <v>12197.08</v>
      </c>
      <c r="H35" s="132">
        <v>0</v>
      </c>
      <c r="I35" s="116" t="s">
        <v>75</v>
      </c>
      <c r="J35" s="129"/>
      <c r="K35" s="129"/>
    </row>
    <row r="36" spans="1:11" ht="35.25" customHeight="1">
      <c r="A36" s="123" t="s">
        <v>97</v>
      </c>
      <c r="B36" s="123"/>
      <c r="C36" s="123"/>
      <c r="D36" s="134"/>
      <c r="E36" s="135">
        <f>E29+E30+E31+E32+E33+E34+E35</f>
        <v>634197.08</v>
      </c>
      <c r="F36" s="135">
        <f>F29+F30+F31+F32+F33+F34+F35</f>
        <v>634197.08</v>
      </c>
      <c r="G36" s="135">
        <f>G29+G30+G31+G32+G33+G34+G35</f>
        <v>634197.08</v>
      </c>
      <c r="H36" s="135">
        <v>0</v>
      </c>
      <c r="I36" s="136" t="s">
        <v>98</v>
      </c>
      <c r="J36" s="137"/>
      <c r="K36" s="137"/>
    </row>
    <row r="37" spans="1:11" ht="43.5" customHeight="1">
      <c r="A37" s="131">
        <v>17</v>
      </c>
      <c r="B37" s="131">
        <v>700</v>
      </c>
      <c r="C37" s="131">
        <v>70005</v>
      </c>
      <c r="D37" s="121" t="s">
        <v>99</v>
      </c>
      <c r="E37" s="132">
        <v>7500</v>
      </c>
      <c r="F37" s="132">
        <v>7500</v>
      </c>
      <c r="G37" s="132">
        <v>7500</v>
      </c>
      <c r="H37" s="132">
        <v>0</v>
      </c>
      <c r="I37" s="116" t="s">
        <v>75</v>
      </c>
      <c r="J37" s="129"/>
      <c r="K37" s="129"/>
    </row>
    <row r="38" spans="1:11" ht="46.5" customHeight="1">
      <c r="A38" s="131">
        <v>18</v>
      </c>
      <c r="B38" s="131">
        <v>700</v>
      </c>
      <c r="C38" s="131">
        <v>70005</v>
      </c>
      <c r="D38" s="121" t="s">
        <v>100</v>
      </c>
      <c r="E38" s="132">
        <v>9748.68</v>
      </c>
      <c r="F38" s="132">
        <v>9748.68</v>
      </c>
      <c r="G38" s="132">
        <v>9748.68</v>
      </c>
      <c r="H38" s="132">
        <v>0</v>
      </c>
      <c r="I38" s="116" t="s">
        <v>75</v>
      </c>
      <c r="J38" s="129"/>
      <c r="K38" s="129"/>
    </row>
    <row r="39" spans="1:11" ht="41.25" customHeight="1">
      <c r="A39" s="131">
        <v>19</v>
      </c>
      <c r="B39" s="131">
        <v>700</v>
      </c>
      <c r="C39" s="131">
        <v>70005</v>
      </c>
      <c r="D39" s="121" t="s">
        <v>101</v>
      </c>
      <c r="E39" s="132">
        <v>10220.39</v>
      </c>
      <c r="F39" s="132">
        <v>10220.39</v>
      </c>
      <c r="G39" s="132">
        <v>10220.39</v>
      </c>
      <c r="H39" s="132">
        <v>0</v>
      </c>
      <c r="I39" s="116" t="s">
        <v>75</v>
      </c>
      <c r="J39" s="129"/>
      <c r="K39" s="129"/>
    </row>
    <row r="40" spans="1:11" ht="47.25" customHeight="1">
      <c r="A40" s="131">
        <v>20</v>
      </c>
      <c r="B40" s="131">
        <v>700</v>
      </c>
      <c r="C40" s="131">
        <v>70005</v>
      </c>
      <c r="D40" s="121" t="s">
        <v>102</v>
      </c>
      <c r="E40" s="132">
        <v>15611.37</v>
      </c>
      <c r="F40" s="132">
        <v>15611.37</v>
      </c>
      <c r="G40" s="132">
        <v>15611.37</v>
      </c>
      <c r="H40" s="132">
        <v>0</v>
      </c>
      <c r="I40" s="116" t="s">
        <v>75</v>
      </c>
      <c r="J40" s="129"/>
      <c r="K40" s="129"/>
    </row>
    <row r="41" spans="1:11" ht="36.75" customHeight="1">
      <c r="A41" s="131">
        <v>21</v>
      </c>
      <c r="B41" s="131">
        <v>700</v>
      </c>
      <c r="C41" s="131">
        <v>70005</v>
      </c>
      <c r="D41" s="121" t="s">
        <v>103</v>
      </c>
      <c r="E41" s="132">
        <v>60000</v>
      </c>
      <c r="F41" s="132">
        <v>60000</v>
      </c>
      <c r="G41" s="132">
        <v>60000</v>
      </c>
      <c r="H41" s="132">
        <v>0</v>
      </c>
      <c r="I41" s="116" t="s">
        <v>75</v>
      </c>
      <c r="J41" s="129"/>
      <c r="K41" s="129"/>
    </row>
    <row r="42" spans="1:11" ht="32.25" customHeight="1">
      <c r="A42" s="123" t="s">
        <v>104</v>
      </c>
      <c r="B42" s="123"/>
      <c r="C42" s="123"/>
      <c r="D42" s="134"/>
      <c r="E42" s="135">
        <f>E37+E38+E39+E40+E41</f>
        <v>103080.44</v>
      </c>
      <c r="F42" s="135">
        <f>F37+F38+F39+F40+F41</f>
        <v>103080.44</v>
      </c>
      <c r="G42" s="135">
        <f>G37+G38+G39+G40+G41</f>
        <v>103080.44</v>
      </c>
      <c r="H42" s="135">
        <v>0</v>
      </c>
      <c r="I42" s="136" t="s">
        <v>105</v>
      </c>
      <c r="J42" s="137"/>
      <c r="K42" s="137"/>
    </row>
    <row r="43" spans="1:11" ht="37.5" customHeight="1">
      <c r="A43" s="138">
        <v>22</v>
      </c>
      <c r="B43" s="139">
        <v>750</v>
      </c>
      <c r="C43" s="139">
        <v>75023</v>
      </c>
      <c r="D43" s="140" t="s">
        <v>106</v>
      </c>
      <c r="E43" s="141">
        <v>15000</v>
      </c>
      <c r="F43" s="141">
        <v>15000</v>
      </c>
      <c r="G43" s="141">
        <v>15000</v>
      </c>
      <c r="H43" s="141">
        <v>0</v>
      </c>
      <c r="I43" s="142" t="s">
        <v>75</v>
      </c>
      <c r="J43" s="137"/>
      <c r="K43" s="137"/>
    </row>
    <row r="44" spans="1:11" ht="34.5" customHeight="1">
      <c r="A44" s="139">
        <v>23</v>
      </c>
      <c r="B44" s="139">
        <v>750</v>
      </c>
      <c r="C44" s="139">
        <v>75023</v>
      </c>
      <c r="D44" s="140" t="s">
        <v>107</v>
      </c>
      <c r="E44" s="141">
        <v>0</v>
      </c>
      <c r="F44" s="141">
        <v>0</v>
      </c>
      <c r="G44" s="141">
        <v>0</v>
      </c>
      <c r="H44" s="141">
        <v>0</v>
      </c>
      <c r="I44" s="142" t="s">
        <v>75</v>
      </c>
      <c r="J44" s="143"/>
      <c r="K44" s="144"/>
    </row>
    <row r="45" spans="1:11" ht="34.5" customHeight="1">
      <c r="A45" s="139"/>
      <c r="B45" s="139"/>
      <c r="C45" s="139"/>
      <c r="D45" s="145" t="s">
        <v>108</v>
      </c>
      <c r="E45" s="141">
        <v>5000</v>
      </c>
      <c r="F45" s="141">
        <v>5000</v>
      </c>
      <c r="G45" s="141">
        <v>5000</v>
      </c>
      <c r="H45" s="141">
        <v>0</v>
      </c>
      <c r="I45" s="142" t="s">
        <v>75</v>
      </c>
      <c r="J45" s="143"/>
      <c r="K45" s="144"/>
    </row>
    <row r="46" spans="1:11" ht="33" customHeight="1">
      <c r="A46" s="146" t="s">
        <v>109</v>
      </c>
      <c r="B46" s="146"/>
      <c r="C46" s="146"/>
      <c r="D46" s="124"/>
      <c r="E46" s="147">
        <f>E43+E45</f>
        <v>20000</v>
      </c>
      <c r="F46" s="147">
        <f>F43+F45</f>
        <v>20000</v>
      </c>
      <c r="G46" s="147">
        <f>G43+G45</f>
        <v>20000</v>
      </c>
      <c r="H46" s="147">
        <v>0</v>
      </c>
      <c r="I46" s="148" t="s">
        <v>110</v>
      </c>
      <c r="J46" s="137"/>
      <c r="K46" s="137"/>
    </row>
    <row r="47" spans="1:11" ht="34.5" customHeight="1">
      <c r="A47" s="138">
        <v>24</v>
      </c>
      <c r="B47" s="138">
        <v>754</v>
      </c>
      <c r="C47" s="138">
        <v>75412</v>
      </c>
      <c r="D47" s="124" t="s">
        <v>111</v>
      </c>
      <c r="E47" s="149">
        <v>17000</v>
      </c>
      <c r="F47" s="149">
        <v>17000</v>
      </c>
      <c r="G47" s="149">
        <v>17000</v>
      </c>
      <c r="H47" s="149">
        <v>0</v>
      </c>
      <c r="I47" s="150" t="s">
        <v>75</v>
      </c>
      <c r="J47" s="137"/>
      <c r="K47" s="137"/>
    </row>
    <row r="48" spans="1:11" ht="33.75" customHeight="1">
      <c r="A48" s="146" t="s">
        <v>112</v>
      </c>
      <c r="B48" s="146"/>
      <c r="C48" s="146"/>
      <c r="D48" s="124"/>
      <c r="E48" s="147">
        <f>SUM(E47)</f>
        <v>17000</v>
      </c>
      <c r="F48" s="147">
        <f>SUM(F47)</f>
        <v>17000</v>
      </c>
      <c r="G48" s="147">
        <f>SUM(G47)</f>
        <v>17000</v>
      </c>
      <c r="H48" s="147">
        <v>0</v>
      </c>
      <c r="I48" s="148" t="s">
        <v>75</v>
      </c>
      <c r="J48" s="137"/>
      <c r="K48" s="137"/>
    </row>
    <row r="49" spans="1:11" ht="53.25" customHeight="1">
      <c r="A49" s="131">
        <v>25</v>
      </c>
      <c r="B49" s="131">
        <v>801</v>
      </c>
      <c r="C49" s="131">
        <v>80101</v>
      </c>
      <c r="D49" s="121" t="s">
        <v>113</v>
      </c>
      <c r="E49" s="132">
        <v>370000</v>
      </c>
      <c r="F49" s="132">
        <v>370000</v>
      </c>
      <c r="G49" s="132">
        <v>92500</v>
      </c>
      <c r="H49" s="132">
        <v>0</v>
      </c>
      <c r="I49" s="116" t="s">
        <v>114</v>
      </c>
      <c r="J49" s="151"/>
      <c r="K49" s="129"/>
    </row>
    <row r="50" spans="1:11" ht="45" customHeight="1">
      <c r="A50" s="131">
        <v>26</v>
      </c>
      <c r="B50" s="131">
        <v>801</v>
      </c>
      <c r="C50" s="131">
        <v>80101</v>
      </c>
      <c r="D50" s="121" t="s">
        <v>115</v>
      </c>
      <c r="E50" s="132">
        <v>151000</v>
      </c>
      <c r="F50" s="132">
        <v>151000</v>
      </c>
      <c r="G50" s="132">
        <v>22650</v>
      </c>
      <c r="H50" s="132">
        <v>0</v>
      </c>
      <c r="I50" s="116" t="s">
        <v>116</v>
      </c>
      <c r="J50" s="151"/>
      <c r="K50" s="129"/>
    </row>
    <row r="51" spans="1:11" ht="45.75" customHeight="1">
      <c r="A51" s="131">
        <v>27</v>
      </c>
      <c r="B51" s="131">
        <v>801</v>
      </c>
      <c r="C51" s="131">
        <v>80101</v>
      </c>
      <c r="D51" s="121" t="s">
        <v>117</v>
      </c>
      <c r="E51" s="132">
        <v>60000</v>
      </c>
      <c r="F51" s="132">
        <v>60000</v>
      </c>
      <c r="G51" s="132">
        <v>60000</v>
      </c>
      <c r="H51" s="132">
        <v>0</v>
      </c>
      <c r="I51" s="116" t="s">
        <v>75</v>
      </c>
      <c r="J51" s="129"/>
      <c r="K51" s="129"/>
    </row>
    <row r="52" spans="1:11" ht="45.75" customHeight="1">
      <c r="A52" s="131">
        <v>28</v>
      </c>
      <c r="B52" s="131">
        <v>801</v>
      </c>
      <c r="C52" s="131">
        <v>80101</v>
      </c>
      <c r="D52" s="121" t="s">
        <v>118</v>
      </c>
      <c r="E52" s="132">
        <v>125067</v>
      </c>
      <c r="F52" s="132">
        <v>125067</v>
      </c>
      <c r="G52" s="132">
        <v>63000</v>
      </c>
      <c r="H52" s="132">
        <v>0</v>
      </c>
      <c r="I52" s="116" t="s">
        <v>119</v>
      </c>
      <c r="J52" s="129"/>
      <c r="K52" s="129"/>
    </row>
    <row r="53" spans="1:11" ht="43.5" customHeight="1">
      <c r="A53" s="131">
        <v>29</v>
      </c>
      <c r="B53" s="131">
        <v>801</v>
      </c>
      <c r="C53" s="131">
        <v>80101</v>
      </c>
      <c r="D53" s="121" t="s">
        <v>120</v>
      </c>
      <c r="E53" s="132">
        <v>120000</v>
      </c>
      <c r="F53" s="132">
        <v>120000</v>
      </c>
      <c r="G53" s="132">
        <v>60000</v>
      </c>
      <c r="H53" s="132">
        <v>0</v>
      </c>
      <c r="I53" s="116" t="s">
        <v>121</v>
      </c>
      <c r="J53" s="129"/>
      <c r="K53" s="129"/>
    </row>
    <row r="54" spans="1:11" ht="52.5" customHeight="1">
      <c r="A54" s="131">
        <v>30</v>
      </c>
      <c r="B54" s="131">
        <v>801</v>
      </c>
      <c r="C54" s="131">
        <v>80101</v>
      </c>
      <c r="D54" s="121" t="s">
        <v>122</v>
      </c>
      <c r="E54" s="132">
        <v>73425.54</v>
      </c>
      <c r="F54" s="132">
        <v>73425.54</v>
      </c>
      <c r="G54" s="132">
        <v>73425.54</v>
      </c>
      <c r="H54" s="132">
        <v>0</v>
      </c>
      <c r="I54" s="116" t="s">
        <v>75</v>
      </c>
      <c r="J54" s="129"/>
      <c r="K54" s="129"/>
    </row>
    <row r="55" spans="1:11" ht="48" customHeight="1">
      <c r="A55" s="131">
        <v>31</v>
      </c>
      <c r="B55" s="131">
        <v>801</v>
      </c>
      <c r="C55" s="131">
        <v>80101</v>
      </c>
      <c r="D55" s="121" t="s">
        <v>123</v>
      </c>
      <c r="E55" s="132">
        <v>10500</v>
      </c>
      <c r="F55" s="132">
        <v>10500</v>
      </c>
      <c r="G55" s="132">
        <v>10500</v>
      </c>
      <c r="H55" s="132">
        <v>0</v>
      </c>
      <c r="I55" s="116" t="s">
        <v>75</v>
      </c>
      <c r="J55" s="129"/>
      <c r="K55" s="129"/>
    </row>
    <row r="56" spans="1:11" ht="36.75" customHeight="1">
      <c r="A56" s="152" t="s">
        <v>124</v>
      </c>
      <c r="B56" s="152"/>
      <c r="C56" s="152"/>
      <c r="D56" s="153"/>
      <c r="E56" s="135">
        <f>E49+E50+E51+E52+E53+E54+E55</f>
        <v>909992.54</v>
      </c>
      <c r="F56" s="135">
        <f>F49+F50+F51+F52+F53+F54+F55</f>
        <v>909992.54</v>
      </c>
      <c r="G56" s="135">
        <f>G49+G50+G51+G52+G53+G54+G55</f>
        <v>382075.54</v>
      </c>
      <c r="H56" s="135">
        <v>0</v>
      </c>
      <c r="I56" s="148" t="s">
        <v>125</v>
      </c>
      <c r="J56" s="127"/>
      <c r="K56" s="154"/>
    </row>
    <row r="57" spans="1:11" ht="37.5" customHeight="1">
      <c r="A57" s="131">
        <v>32</v>
      </c>
      <c r="B57" s="131">
        <v>900</v>
      </c>
      <c r="C57" s="131">
        <v>90015</v>
      </c>
      <c r="D57" s="121" t="s">
        <v>126</v>
      </c>
      <c r="E57" s="132">
        <v>150000</v>
      </c>
      <c r="F57" s="132">
        <v>150000</v>
      </c>
      <c r="G57" s="132">
        <v>150000</v>
      </c>
      <c r="H57" s="132">
        <v>0</v>
      </c>
      <c r="I57" s="116" t="s">
        <v>75</v>
      </c>
      <c r="J57" s="129"/>
      <c r="K57" s="129"/>
    </row>
    <row r="58" spans="1:11" ht="35.25" customHeight="1">
      <c r="A58" s="152" t="s">
        <v>127</v>
      </c>
      <c r="B58" s="152"/>
      <c r="C58" s="152"/>
      <c r="D58" s="155"/>
      <c r="E58" s="135">
        <f>E57</f>
        <v>150000</v>
      </c>
      <c r="F58" s="135">
        <f>F57</f>
        <v>150000</v>
      </c>
      <c r="G58" s="135">
        <f>G57</f>
        <v>150000</v>
      </c>
      <c r="H58" s="135">
        <v>0</v>
      </c>
      <c r="I58" s="136" t="s">
        <v>110</v>
      </c>
      <c r="J58" s="156"/>
      <c r="K58" s="156"/>
    </row>
    <row r="59" spans="1:11" ht="39" customHeight="1">
      <c r="A59" s="157" t="s">
        <v>7</v>
      </c>
      <c r="B59" s="157"/>
      <c r="C59" s="157"/>
      <c r="D59" s="158"/>
      <c r="E59" s="159">
        <f>E24+E28+E36+E42+E46+E48+E56+E58</f>
        <v>7707929.4</v>
      </c>
      <c r="F59" s="159">
        <f>F24+F28+F36+F42+F46+F48+F56+F58</f>
        <v>6657929.4</v>
      </c>
      <c r="G59" s="159">
        <f>G24+G28+G36+G42+G46+G48+G56+G58</f>
        <v>1834630.06</v>
      </c>
      <c r="H59" s="160">
        <v>3967882.34</v>
      </c>
      <c r="I59" s="161" t="s">
        <v>128</v>
      </c>
      <c r="J59" s="162">
        <v>0</v>
      </c>
      <c r="K59" s="163" t="s">
        <v>129</v>
      </c>
    </row>
    <row r="60" spans="1:11" ht="12.75">
      <c r="A60" s="164" t="s">
        <v>130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</row>
    <row r="61" spans="1:11" ht="12.75">
      <c r="A61" s="164" t="s">
        <v>131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</row>
    <row r="62" spans="1:11" ht="12.75">
      <c r="A62" s="164" t="s">
        <v>132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</row>
    <row r="63" spans="1:11" ht="12.75">
      <c r="A63" s="164" t="s">
        <v>133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</row>
    <row r="64" spans="1:11" ht="12.75">
      <c r="A64" s="165" t="s">
        <v>134</v>
      </c>
      <c r="B64" s="166"/>
      <c r="C64" s="164"/>
      <c r="D64" s="164"/>
      <c r="E64" s="164"/>
      <c r="F64" s="164"/>
      <c r="G64" s="164"/>
      <c r="H64" s="164"/>
      <c r="I64" s="164"/>
      <c r="J64" s="164"/>
      <c r="K64" s="164"/>
    </row>
    <row r="65" spans="1:11" ht="12.75">
      <c r="A65" s="167" t="s">
        <v>135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</row>
    <row r="66" spans="1:11" ht="12.75">
      <c r="A66" s="167" t="s">
        <v>136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1:9" ht="12.75">
      <c r="A67" s="167" t="s">
        <v>137</v>
      </c>
      <c r="B67" s="167"/>
      <c r="C67" s="167"/>
      <c r="D67" s="167"/>
      <c r="E67" s="167"/>
      <c r="F67" s="167"/>
      <c r="G67" s="167"/>
      <c r="H67" s="167"/>
      <c r="I67" s="167"/>
    </row>
  </sheetData>
  <mergeCells count="43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2:A13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A24:C24"/>
    <mergeCell ref="A28:C28"/>
    <mergeCell ref="A36:C36"/>
    <mergeCell ref="A42:C42"/>
    <mergeCell ref="A46:C46"/>
    <mergeCell ref="A48:C48"/>
    <mergeCell ref="A56:C56"/>
    <mergeCell ref="A58:C58"/>
    <mergeCell ref="A59:C5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workbookViewId="0" topLeftCell="A1">
      <selection activeCell="J17" sqref="J17"/>
    </sheetView>
  </sheetViews>
  <sheetFormatPr defaultColWidth="9.140625" defaultRowHeight="12.75"/>
  <cols>
    <col min="1" max="1" width="4.7109375" style="168" customWidth="1"/>
    <col min="2" max="2" width="26.8515625" style="168" customWidth="1"/>
    <col min="3" max="3" width="12.57421875" style="168" customWidth="1"/>
    <col min="4" max="4" width="13.57421875" style="168" customWidth="1"/>
    <col min="5" max="5" width="12.00390625" style="168" customWidth="1"/>
    <col min="6" max="6" width="13.57421875" style="168" customWidth="1"/>
    <col min="7" max="8" width="9.140625" style="168" customWidth="1"/>
    <col min="9" max="9" width="12.7109375" style="168" customWidth="1"/>
    <col min="10" max="16384" width="9.140625" style="168" customWidth="1"/>
  </cols>
  <sheetData>
    <row r="1" spans="3:6" ht="17.25" customHeight="1">
      <c r="C1" s="169" t="s">
        <v>138</v>
      </c>
      <c r="D1" s="169"/>
      <c r="E1" s="169"/>
      <c r="F1" s="169"/>
    </row>
    <row r="2" spans="3:6" ht="12.75" customHeight="1">
      <c r="C2" s="169"/>
      <c r="D2" s="169"/>
      <c r="E2" s="169"/>
      <c r="F2" s="169"/>
    </row>
    <row r="3" spans="1:4" ht="27" customHeight="1">
      <c r="A3" s="170" t="s">
        <v>139</v>
      </c>
      <c r="B3" s="170"/>
      <c r="C3" s="170"/>
      <c r="D3" s="170"/>
    </row>
    <row r="4" spans="1:6" ht="15" customHeight="1">
      <c r="A4" s="171" t="s">
        <v>59</v>
      </c>
      <c r="B4" s="171" t="s">
        <v>140</v>
      </c>
      <c r="C4" s="172" t="s">
        <v>141</v>
      </c>
      <c r="D4" s="172" t="s">
        <v>142</v>
      </c>
      <c r="E4" s="173" t="s">
        <v>143</v>
      </c>
      <c r="F4" s="173" t="s">
        <v>46</v>
      </c>
    </row>
    <row r="5" spans="1:6" ht="15" customHeight="1">
      <c r="A5" s="171"/>
      <c r="B5" s="171"/>
      <c r="C5" s="171"/>
      <c r="D5" s="172"/>
      <c r="E5" s="173"/>
      <c r="F5" s="173"/>
    </row>
    <row r="6" spans="1:6" ht="15.75" customHeight="1">
      <c r="A6" s="171"/>
      <c r="B6" s="171"/>
      <c r="C6" s="171"/>
      <c r="D6" s="172"/>
      <c r="E6" s="173"/>
      <c r="F6" s="173"/>
    </row>
    <row r="7" spans="1:6" s="177" customFormat="1" ht="9.75" customHeight="1">
      <c r="A7" s="174">
        <v>1</v>
      </c>
      <c r="B7" s="174">
        <v>2</v>
      </c>
      <c r="C7" s="174">
        <v>3</v>
      </c>
      <c r="D7" s="175">
        <v>4</v>
      </c>
      <c r="E7" s="176">
        <v>5</v>
      </c>
      <c r="F7" s="176">
        <v>6</v>
      </c>
    </row>
    <row r="8" spans="1:6" s="183" customFormat="1" ht="13.5" customHeight="1">
      <c r="A8" s="178" t="s">
        <v>144</v>
      </c>
      <c r="B8" s="179" t="s">
        <v>145</v>
      </c>
      <c r="C8" s="178"/>
      <c r="D8" s="180">
        <v>29746302.27</v>
      </c>
      <c r="E8" s="181">
        <v>0</v>
      </c>
      <c r="F8" s="182">
        <v>29746302.27</v>
      </c>
    </row>
    <row r="9" spans="1:6" ht="15.75" customHeight="1">
      <c r="A9" s="178" t="s">
        <v>146</v>
      </c>
      <c r="B9" s="179" t="s">
        <v>147</v>
      </c>
      <c r="C9" s="178"/>
      <c r="D9" s="181">
        <v>33714184.61</v>
      </c>
      <c r="E9" s="181">
        <v>0</v>
      </c>
      <c r="F9" s="182">
        <v>33714184.61</v>
      </c>
    </row>
    <row r="10" spans="1:6" ht="14.25" customHeight="1">
      <c r="A10" s="178" t="s">
        <v>148</v>
      </c>
      <c r="B10" s="179" t="s">
        <v>149</v>
      </c>
      <c r="C10" s="184"/>
      <c r="D10" s="181">
        <f>D8-D9</f>
        <v>-3967882.34</v>
      </c>
      <c r="E10" s="181">
        <v>0</v>
      </c>
      <c r="F10" s="182">
        <f>F8-F9</f>
        <v>-3967882.34</v>
      </c>
    </row>
    <row r="11" spans="1:6" ht="18.75" customHeight="1">
      <c r="A11" s="185" t="s">
        <v>150</v>
      </c>
      <c r="B11" s="185"/>
      <c r="C11" s="186"/>
      <c r="D11" s="187">
        <v>5929690.12</v>
      </c>
      <c r="E11" s="187">
        <f>E12+E13+E14+E19</f>
        <v>0</v>
      </c>
      <c r="F11" s="188">
        <v>5929690.12</v>
      </c>
    </row>
    <row r="12" spans="1:6" ht="21.75" customHeight="1">
      <c r="A12" s="178" t="s">
        <v>144</v>
      </c>
      <c r="B12" s="184" t="s">
        <v>151</v>
      </c>
      <c r="C12" s="178" t="s">
        <v>152</v>
      </c>
      <c r="D12" s="181">
        <v>3136808.23</v>
      </c>
      <c r="E12" s="181">
        <v>-0.5</v>
      </c>
      <c r="F12" s="182">
        <f>D12+E12</f>
        <v>3136807.73</v>
      </c>
    </row>
    <row r="13" spans="1:6" ht="18.75" customHeight="1">
      <c r="A13" s="178" t="s">
        <v>146</v>
      </c>
      <c r="B13" s="184" t="s">
        <v>153</v>
      </c>
      <c r="C13" s="178" t="s">
        <v>152</v>
      </c>
      <c r="D13" s="181">
        <v>835000</v>
      </c>
      <c r="E13" s="181">
        <v>0.5</v>
      </c>
      <c r="F13" s="182">
        <f>D13+E13</f>
        <v>835000.5</v>
      </c>
    </row>
    <row r="14" spans="1:9" ht="52.5" customHeight="1">
      <c r="A14" s="178" t="s">
        <v>148</v>
      </c>
      <c r="B14" s="189" t="s">
        <v>154</v>
      </c>
      <c r="C14" s="178" t="s">
        <v>155</v>
      </c>
      <c r="D14" s="181">
        <v>1706791.16</v>
      </c>
      <c r="E14" s="181">
        <v>0</v>
      </c>
      <c r="F14" s="182">
        <f>D14+E14</f>
        <v>1706791.16</v>
      </c>
      <c r="I14" s="190"/>
    </row>
    <row r="15" spans="1:6" ht="15.75" customHeight="1">
      <c r="A15" s="178" t="s">
        <v>156</v>
      </c>
      <c r="B15" s="184" t="s">
        <v>157</v>
      </c>
      <c r="C15" s="178" t="s">
        <v>158</v>
      </c>
      <c r="D15" s="181"/>
      <c r="E15" s="181"/>
      <c r="F15" s="182"/>
    </row>
    <row r="16" spans="1:6" ht="15" customHeight="1">
      <c r="A16" s="178" t="s">
        <v>159</v>
      </c>
      <c r="B16" s="184" t="s">
        <v>160</v>
      </c>
      <c r="C16" s="178" t="s">
        <v>161</v>
      </c>
      <c r="D16" s="181"/>
      <c r="E16" s="181"/>
      <c r="F16" s="182"/>
    </row>
    <row r="17" spans="1:6" ht="16.5" customHeight="1">
      <c r="A17" s="178" t="s">
        <v>162</v>
      </c>
      <c r="B17" s="184" t="s">
        <v>163</v>
      </c>
      <c r="C17" s="178" t="s">
        <v>164</v>
      </c>
      <c r="D17" s="181"/>
      <c r="E17" s="181"/>
      <c r="F17" s="182"/>
    </row>
    <row r="18" spans="1:6" ht="15" customHeight="1">
      <c r="A18" s="178" t="s">
        <v>165</v>
      </c>
      <c r="B18" s="184" t="s">
        <v>166</v>
      </c>
      <c r="C18" s="178" t="s">
        <v>167</v>
      </c>
      <c r="D18" s="181"/>
      <c r="E18" s="181"/>
      <c r="F18" s="182"/>
    </row>
    <row r="19" spans="1:6" ht="15" customHeight="1">
      <c r="A19" s="178" t="s">
        <v>168</v>
      </c>
      <c r="B19" s="184" t="s">
        <v>169</v>
      </c>
      <c r="C19" s="178" t="s">
        <v>170</v>
      </c>
      <c r="D19" s="181">
        <v>251090.73</v>
      </c>
      <c r="E19" s="181">
        <v>0</v>
      </c>
      <c r="F19" s="182">
        <f>D19+E19</f>
        <v>251090.73</v>
      </c>
    </row>
    <row r="20" spans="1:6" ht="18.75" customHeight="1">
      <c r="A20" s="185" t="s">
        <v>171</v>
      </c>
      <c r="B20" s="185"/>
      <c r="C20" s="178"/>
      <c r="D20" s="187">
        <v>1961807.78</v>
      </c>
      <c r="E20" s="187">
        <v>0</v>
      </c>
      <c r="F20" s="188">
        <v>1961807.78</v>
      </c>
    </row>
    <row r="21" spans="1:6" ht="16.5" customHeight="1">
      <c r="A21" s="178" t="s">
        <v>144</v>
      </c>
      <c r="B21" s="184" t="s">
        <v>172</v>
      </c>
      <c r="C21" s="178" t="s">
        <v>173</v>
      </c>
      <c r="D21" s="181">
        <v>859592.94</v>
      </c>
      <c r="E21" s="181">
        <v>0</v>
      </c>
      <c r="F21" s="182">
        <v>859592.94</v>
      </c>
    </row>
    <row r="22" spans="1:6" ht="13.5" customHeight="1">
      <c r="A22" s="178" t="s">
        <v>146</v>
      </c>
      <c r="B22" s="184" t="s">
        <v>174</v>
      </c>
      <c r="C22" s="178" t="s">
        <v>173</v>
      </c>
      <c r="D22" s="181">
        <v>618096</v>
      </c>
      <c r="E22" s="181">
        <v>0</v>
      </c>
      <c r="F22" s="182">
        <v>618096</v>
      </c>
    </row>
    <row r="23" spans="1:6" ht="58.5" customHeight="1">
      <c r="A23" s="178" t="s">
        <v>148</v>
      </c>
      <c r="B23" s="189" t="s">
        <v>175</v>
      </c>
      <c r="C23" s="178" t="s">
        <v>176</v>
      </c>
      <c r="D23" s="181">
        <v>484118.84</v>
      </c>
      <c r="E23" s="181">
        <v>0</v>
      </c>
      <c r="F23" s="181">
        <v>484118.84</v>
      </c>
    </row>
    <row r="24" spans="1:6" ht="14.25" customHeight="1">
      <c r="A24" s="178" t="s">
        <v>156</v>
      </c>
      <c r="B24" s="184" t="s">
        <v>177</v>
      </c>
      <c r="C24" s="178" t="s">
        <v>178</v>
      </c>
      <c r="D24" s="181"/>
      <c r="E24" s="191"/>
      <c r="F24" s="182"/>
    </row>
    <row r="25" spans="1:6" ht="15.75" customHeight="1">
      <c r="A25" s="178" t="s">
        <v>159</v>
      </c>
      <c r="B25" s="184" t="s">
        <v>179</v>
      </c>
      <c r="C25" s="178" t="s">
        <v>180</v>
      </c>
      <c r="D25" s="181"/>
      <c r="E25" s="191"/>
      <c r="F25" s="182"/>
    </row>
    <row r="26" spans="1:6" ht="26.25" customHeight="1">
      <c r="A26" s="178" t="s">
        <v>162</v>
      </c>
      <c r="B26" s="189" t="s">
        <v>181</v>
      </c>
      <c r="C26" s="178" t="s">
        <v>182</v>
      </c>
      <c r="D26" s="181"/>
      <c r="E26" s="191"/>
      <c r="F26" s="182"/>
    </row>
    <row r="27" spans="1:6" ht="16.5" customHeight="1">
      <c r="A27" s="178" t="s">
        <v>165</v>
      </c>
      <c r="B27" s="184" t="s">
        <v>183</v>
      </c>
      <c r="C27" s="178" t="s">
        <v>184</v>
      </c>
      <c r="D27" s="192"/>
      <c r="E27" s="191"/>
      <c r="F27" s="182"/>
    </row>
    <row r="28" spans="1:7" ht="18" customHeight="1">
      <c r="A28" s="193"/>
      <c r="B28" s="194" t="s">
        <v>134</v>
      </c>
      <c r="C28" s="194"/>
      <c r="D28" s="194"/>
      <c r="E28" s="195"/>
      <c r="F28" s="195"/>
      <c r="G28" s="195"/>
    </row>
    <row r="29" spans="1:7" ht="23.25" customHeight="1">
      <c r="A29" s="193"/>
      <c r="B29" s="196" t="s">
        <v>185</v>
      </c>
      <c r="C29" s="196"/>
      <c r="D29" s="196"/>
      <c r="E29" s="196"/>
      <c r="F29" s="196"/>
      <c r="G29" s="195"/>
    </row>
    <row r="30" spans="1:7" ht="21" customHeight="1">
      <c r="A30" s="193"/>
      <c r="B30" s="196" t="s">
        <v>186</v>
      </c>
      <c r="C30" s="196"/>
      <c r="D30" s="196"/>
      <c r="E30" s="196"/>
      <c r="F30" s="196"/>
      <c r="G30" s="195"/>
    </row>
    <row r="31" spans="1:7" ht="18" customHeight="1">
      <c r="A31" s="193"/>
      <c r="B31" s="196"/>
      <c r="C31" s="194"/>
      <c r="D31" s="194"/>
      <c r="E31" s="195"/>
      <c r="F31" s="195"/>
      <c r="G31" s="195"/>
    </row>
    <row r="32" spans="1:7" ht="12.75">
      <c r="A32" s="197"/>
      <c r="B32" s="195"/>
      <c r="C32" s="195"/>
      <c r="D32" s="195"/>
      <c r="E32" s="195"/>
      <c r="F32" s="195"/>
      <c r="G32" s="195"/>
    </row>
    <row r="33" spans="1:7" ht="12.75">
      <c r="A33" s="197"/>
      <c r="B33" s="195"/>
      <c r="C33" s="195"/>
      <c r="D33" s="195"/>
      <c r="E33" s="195"/>
      <c r="F33" s="195"/>
      <c r="G33" s="195"/>
    </row>
    <row r="34" spans="1:7" ht="12.75" customHeight="1">
      <c r="A34" s="197"/>
      <c r="B34" s="198"/>
      <c r="C34" s="198"/>
      <c r="D34" s="198"/>
      <c r="E34" s="198"/>
      <c r="F34" s="198"/>
      <c r="G34" s="195"/>
    </row>
    <row r="35" spans="1:7" ht="12.75">
      <c r="A35" s="197"/>
      <c r="B35" s="198"/>
      <c r="C35" s="198"/>
      <c r="D35" s="198"/>
      <c r="E35" s="198"/>
      <c r="F35" s="198"/>
      <c r="G35" s="195"/>
    </row>
    <row r="36" spans="1:7" ht="12.75">
      <c r="A36" s="197"/>
      <c r="B36" s="195"/>
      <c r="C36" s="195"/>
      <c r="D36" s="195"/>
      <c r="E36" s="195"/>
      <c r="F36" s="195"/>
      <c r="G36" s="195"/>
    </row>
    <row r="37" spans="1:7" ht="12.75">
      <c r="A37" s="197"/>
      <c r="B37" s="195"/>
      <c r="C37" s="195"/>
      <c r="D37" s="195"/>
      <c r="E37" s="195"/>
      <c r="F37" s="195"/>
      <c r="G37" s="195"/>
    </row>
    <row r="38" spans="1:7" ht="12.75">
      <c r="A38" s="197"/>
      <c r="B38" s="195"/>
      <c r="C38" s="195"/>
      <c r="D38" s="195"/>
      <c r="E38" s="195"/>
      <c r="F38" s="195"/>
      <c r="G38" s="197"/>
    </row>
    <row r="39" spans="1:7" ht="12.75">
      <c r="A39" s="197"/>
      <c r="B39" s="195"/>
      <c r="C39" s="195"/>
      <c r="D39" s="195"/>
      <c r="E39" s="195"/>
      <c r="F39" s="195"/>
      <c r="G39" s="197"/>
    </row>
    <row r="40" spans="1:7" ht="12.75">
      <c r="A40" s="197"/>
      <c r="B40" s="195"/>
      <c r="C40" s="195"/>
      <c r="D40" s="195"/>
      <c r="E40" s="195"/>
      <c r="F40" s="195"/>
      <c r="G40" s="197"/>
    </row>
    <row r="41" spans="1:7" ht="12.75" customHeight="1">
      <c r="A41" s="197"/>
      <c r="B41" s="198"/>
      <c r="C41" s="198"/>
      <c r="D41" s="198"/>
      <c r="E41" s="198"/>
      <c r="F41" s="198"/>
      <c r="G41" s="197"/>
    </row>
    <row r="42" spans="1:7" ht="12.75">
      <c r="A42" s="197"/>
      <c r="B42" s="198"/>
      <c r="C42" s="198"/>
      <c r="D42" s="198"/>
      <c r="E42" s="198"/>
      <c r="F42" s="198"/>
      <c r="G42" s="197"/>
    </row>
  </sheetData>
  <mergeCells count="15">
    <mergeCell ref="C1:F2"/>
    <mergeCell ref="A3:D3"/>
    <mergeCell ref="A4:A6"/>
    <mergeCell ref="B4:B6"/>
    <mergeCell ref="C4:C6"/>
    <mergeCell ref="D4:D6"/>
    <mergeCell ref="E4:E6"/>
    <mergeCell ref="F4:F6"/>
    <mergeCell ref="A11:B11"/>
    <mergeCell ref="A20:B20"/>
    <mergeCell ref="B28:D28"/>
    <mergeCell ref="B29:F29"/>
    <mergeCell ref="B30:F30"/>
    <mergeCell ref="B34:F35"/>
    <mergeCell ref="B41:F4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Patrycja Rosa</cp:lastModifiedBy>
  <cp:lastPrinted>2011-07-21T11:08:41Z</cp:lastPrinted>
  <dcterms:created xsi:type="dcterms:W3CDTF">2011-03-30T12:39:15Z</dcterms:created>
  <dcterms:modified xsi:type="dcterms:W3CDTF">2011-07-21T11:09:58Z</dcterms:modified>
  <cp:category/>
  <cp:version/>
  <cp:contentType/>
  <cp:contentStatus/>
  <cp:revision>247</cp:revision>
</cp:coreProperties>
</file>