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prognoza" sheetId="1" r:id="rId1"/>
    <sheet name="Arkusz1" sheetId="2" r:id="rId2"/>
  </sheets>
  <definedNames>
    <definedName name="_xlnm.Print_Area" localSheetId="0">'prognoza'!$A$1:$K$38</definedName>
  </definedNames>
  <calcPr fullCalcOnLoad="1"/>
</workbook>
</file>

<file path=xl/sharedStrings.xml><?xml version="1.0" encoding="utf-8"?>
<sst xmlns="http://schemas.openxmlformats.org/spreadsheetml/2006/main" count="65" uniqueCount="57">
  <si>
    <t xml:space="preserve">                                                       Załącznik nr 7 do Uchwały Rady Gminy w Gostyninie Nr 284/XLVIII/2010</t>
  </si>
  <si>
    <t>Prognoza kwoty długu i spłat na rok 2010 i lata następne</t>
  </si>
  <si>
    <t>z dnia 5 listopada 2010</t>
  </si>
  <si>
    <t>Lp.</t>
  </si>
  <si>
    <t>Wyszczególnienie</t>
  </si>
  <si>
    <t>Kwota długu na dzień 31.12.2009</t>
  </si>
  <si>
    <t>Prognoza</t>
  </si>
  <si>
    <t>Umorzenie</t>
  </si>
  <si>
    <t>1.</t>
  </si>
  <si>
    <r>
      <t xml:space="preserve">Zobowiązania wg tytułów dłużnych: </t>
    </r>
    <r>
      <rPr>
        <sz val="8"/>
        <rFont val="Times New Roman"/>
        <family val="1"/>
      </rPr>
      <t>(1.1+1.2+1.3)</t>
    </r>
  </si>
  <si>
    <t>1.1</t>
  </si>
  <si>
    <t>Zaciągnięte zobowiązania (bez zobowiązań określonych w 
art. 170 ust. 3) z tytułu:</t>
  </si>
  <si>
    <t>a</t>
  </si>
  <si>
    <t>pożyczek</t>
  </si>
  <si>
    <t>b</t>
  </si>
  <si>
    <t>kredytów</t>
  </si>
  <si>
    <t>c</t>
  </si>
  <si>
    <t>obligacji</t>
  </si>
  <si>
    <t>1.2</t>
  </si>
  <si>
    <t>Planowane w roku budżetowym (bez zobowiązań określonych w art. 170 ust. 3):</t>
  </si>
  <si>
    <t>pożyczki</t>
  </si>
  <si>
    <t>kredyty,  w tym:</t>
  </si>
  <si>
    <t xml:space="preserve">   EBOiR</t>
  </si>
  <si>
    <t>obligacje</t>
  </si>
  <si>
    <t>d</t>
  </si>
  <si>
    <t>inne źródła (wolne środki)</t>
  </si>
  <si>
    <t>1.3</t>
  </si>
  <si>
    <t>Pożyczki, kredyty i obligacje (w związku z umową określoną w art. 170 ust. 3):</t>
  </si>
  <si>
    <t xml:space="preserve">Zaciągnięte zobowiązania  </t>
  </si>
  <si>
    <t>Planowane zobowiązania</t>
  </si>
  <si>
    <t>Obsługa długu (2.1+2.2+2.3)</t>
  </si>
  <si>
    <t>2.1</t>
  </si>
  <si>
    <t>Spłata rat kapitałowych z wyłączeniem zobowiązań określonych w  art. 169 ust. 3</t>
  </si>
  <si>
    <t xml:space="preserve">kredytów i pożyczek </t>
  </si>
  <si>
    <t>wykup papierów wartościowych</t>
  </si>
  <si>
    <t>udzielonych poręczeń</t>
  </si>
  <si>
    <t>2.2</t>
  </si>
  <si>
    <t>Spłata rat kapitałowych z tytułu zobowiązań określonych w art. 169 ust. 3</t>
  </si>
  <si>
    <t>2.3</t>
  </si>
  <si>
    <t>Spłata odsetek i dyskonta</t>
  </si>
  <si>
    <t>3.</t>
  </si>
  <si>
    <t>Prognozowane dochody budżetowe</t>
  </si>
  <si>
    <t>4.</t>
  </si>
  <si>
    <t>Prognozowane wydatki budżetowe</t>
  </si>
  <si>
    <t>5.</t>
  </si>
  <si>
    <t>Prognozowany wynik finansowy</t>
  </si>
  <si>
    <t>6.</t>
  </si>
  <si>
    <t xml:space="preserve">Relacje do dochodów (w %): </t>
  </si>
  <si>
    <t>6.1</t>
  </si>
  <si>
    <r>
      <t xml:space="preserve">długu </t>
    </r>
    <r>
      <rPr>
        <sz val="8"/>
        <rFont val="Times New Roman"/>
        <family val="1"/>
      </rPr>
      <t>(art. 170 ust. 1)        ( 1-2.1.a-2.1.b-2.2):3</t>
    </r>
  </si>
  <si>
    <t>6.2</t>
  </si>
  <si>
    <r>
      <t xml:space="preserve">długu po uwzględnieniu wyłączeń </t>
    </r>
    <r>
      <rPr>
        <sz val="8"/>
        <rFont val="Times New Roman"/>
        <family val="1"/>
      </rPr>
      <t>(art. 170 ust. 3)
(1.1+1.2-2.1.a-2.1.b):3</t>
    </r>
  </si>
  <si>
    <t>6.3</t>
  </si>
  <si>
    <r>
      <t xml:space="preserve">spłaty zadłużenia </t>
    </r>
    <r>
      <rPr>
        <sz val="8"/>
        <rFont val="Times New Roman"/>
        <family val="1"/>
      </rPr>
      <t>(art. 169 ust. 1)        (2:3)</t>
    </r>
  </si>
  <si>
    <t>6.4</t>
  </si>
  <si>
    <r>
      <t xml:space="preserve">spłaty zadłużenia po uwzględnieniu wyłączeń </t>
    </r>
    <r>
      <rPr>
        <sz val="8"/>
        <rFont val="Times New Roman"/>
        <family val="1"/>
      </rPr>
      <t>(art. 169 ust. 3)      (2.1+2.3):3</t>
    </r>
  </si>
  <si>
    <t>Uwaga: wyszczególnione artykuły dotyczą ustawy z dnia 30 czerwca 2005 roku o finansach publicznych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</si>
</sst>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0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41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19" fillId="0" borderId="0" xfId="0" applyFont="1" applyBorder="1" applyAlignment="1">
      <alignment horizontal="right"/>
    </xf>
    <xf numFmtId="164" fontId="20" fillId="0" borderId="0" xfId="0" applyFont="1" applyBorder="1" applyAlignment="1">
      <alignment horizontal="center" vertical="center"/>
    </xf>
    <xf numFmtId="164" fontId="19" fillId="0" borderId="0" xfId="0" applyFont="1" applyAlignment="1">
      <alignment horizontal="right"/>
    </xf>
    <xf numFmtId="164" fontId="20" fillId="20" borderId="10" xfId="0" applyFont="1" applyFill="1" applyBorder="1" applyAlignment="1">
      <alignment horizontal="center" vertical="center" wrapText="1"/>
    </xf>
    <xf numFmtId="164" fontId="20" fillId="20" borderId="11" xfId="0" applyFont="1" applyFill="1" applyBorder="1" applyAlignment="1">
      <alignment horizontal="center" vertical="center" wrapText="1"/>
    </xf>
    <xf numFmtId="164" fontId="20" fillId="20" borderId="12" xfId="0" applyFont="1" applyFill="1" applyBorder="1" applyAlignment="1">
      <alignment horizontal="center" vertical="center" wrapText="1"/>
    </xf>
    <xf numFmtId="164" fontId="20" fillId="20" borderId="10" xfId="0" applyFont="1" applyFill="1" applyBorder="1" applyAlignment="1">
      <alignment horizontal="center" vertical="center"/>
    </xf>
    <xf numFmtId="164" fontId="19" fillId="0" borderId="0" xfId="0" applyFont="1" applyAlignment="1">
      <alignment horizontal="center" vertical="center"/>
    </xf>
    <xf numFmtId="164" fontId="20" fillId="20" borderId="13" xfId="0" applyFont="1" applyFill="1" applyBorder="1" applyAlignment="1">
      <alignment horizontal="center" vertical="center" wrapText="1"/>
    </xf>
    <xf numFmtId="164" fontId="20" fillId="20" borderId="14" xfId="0" applyFont="1" applyFill="1" applyBorder="1" applyAlignment="1">
      <alignment horizontal="center" vertical="center" wrapText="1"/>
    </xf>
    <xf numFmtId="164" fontId="20" fillId="20" borderId="14" xfId="0" applyFont="1" applyFill="1" applyBorder="1" applyAlignment="1">
      <alignment horizontal="center" vertical="center"/>
    </xf>
    <xf numFmtId="164" fontId="19" fillId="0" borderId="10" xfId="0" applyFont="1" applyBorder="1" applyAlignment="1">
      <alignment horizontal="center" wrapText="1"/>
    </xf>
    <xf numFmtId="164" fontId="19" fillId="0" borderId="11" xfId="0" applyFont="1" applyBorder="1" applyAlignment="1">
      <alignment horizontal="center" wrapText="1"/>
    </xf>
    <xf numFmtId="164" fontId="19" fillId="0" borderId="12" xfId="0" applyFont="1" applyBorder="1" applyAlignment="1">
      <alignment horizontal="center" wrapText="1"/>
    </xf>
    <xf numFmtId="164" fontId="19" fillId="0" borderId="12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20" fillId="0" borderId="10" xfId="0" applyFont="1" applyBorder="1" applyAlignment="1">
      <alignment horizontal="center" vertical="center" wrapText="1"/>
    </xf>
    <xf numFmtId="164" fontId="20" fillId="0" borderId="11" xfId="0" applyFont="1" applyBorder="1" applyAlignment="1">
      <alignment horizontal="left" vertical="center" wrapText="1"/>
    </xf>
    <xf numFmtId="165" fontId="21" fillId="0" borderId="10" xfId="0" applyNumberFormat="1" applyFont="1" applyBorder="1" applyAlignment="1">
      <alignment horizontal="right" wrapText="1"/>
    </xf>
    <xf numFmtId="165" fontId="21" fillId="0" borderId="12" xfId="0" applyNumberFormat="1" applyFont="1" applyBorder="1" applyAlignment="1">
      <alignment horizontal="right" wrapText="1"/>
    </xf>
    <xf numFmtId="164" fontId="20" fillId="0" borderId="10" xfId="0" applyFont="1" applyBorder="1" applyAlignment="1">
      <alignment horizontal="center" wrapText="1"/>
    </xf>
    <xf numFmtId="164" fontId="20" fillId="0" borderId="11" xfId="0" applyFont="1" applyBorder="1" applyAlignment="1">
      <alignment wrapText="1"/>
    </xf>
    <xf numFmtId="165" fontId="21" fillId="24" borderId="10" xfId="0" applyNumberFormat="1" applyFont="1" applyFill="1" applyBorder="1" applyAlignment="1">
      <alignment horizontal="right" wrapText="1"/>
    </xf>
    <xf numFmtId="165" fontId="21" fillId="24" borderId="12" xfId="0" applyNumberFormat="1" applyFont="1" applyFill="1" applyBorder="1" applyAlignment="1">
      <alignment horizontal="right" wrapText="1"/>
    </xf>
    <xf numFmtId="164" fontId="19" fillId="0" borderId="11" xfId="0" applyFont="1" applyBorder="1" applyAlignment="1">
      <alignment horizontal="left" wrapText="1" indent="1"/>
    </xf>
    <xf numFmtId="164" fontId="19" fillId="0" borderId="10" xfId="0" applyFont="1" applyBorder="1" applyAlignment="1">
      <alignment horizontal="left" wrapText="1"/>
    </xf>
    <xf numFmtId="165" fontId="21" fillId="0" borderId="10" xfId="0" applyNumberFormat="1" applyFont="1" applyBorder="1" applyAlignment="1">
      <alignment horizontal="center" wrapText="1"/>
    </xf>
    <xf numFmtId="165" fontId="21" fillId="20" borderId="10" xfId="0" applyNumberFormat="1" applyFont="1" applyFill="1" applyBorder="1" applyAlignment="1">
      <alignment wrapText="1"/>
    </xf>
    <xf numFmtId="165" fontId="21" fillId="20" borderId="10" xfId="0" applyNumberFormat="1" applyFont="1" applyFill="1" applyBorder="1" applyAlignment="1">
      <alignment horizontal="right" wrapText="1"/>
    </xf>
    <xf numFmtId="165" fontId="21" fillId="0" borderId="13" xfId="0" applyNumberFormat="1" applyFont="1" applyBorder="1" applyAlignment="1">
      <alignment wrapText="1"/>
    </xf>
    <xf numFmtId="164" fontId="19" fillId="0" borderId="11" xfId="0" applyFont="1" applyBorder="1" applyAlignment="1">
      <alignment wrapText="1"/>
    </xf>
    <xf numFmtId="165" fontId="22" fillId="0" borderId="10" xfId="0" applyNumberFormat="1" applyFont="1" applyBorder="1" applyAlignment="1">
      <alignment horizontal="right" wrapText="1"/>
    </xf>
    <xf numFmtId="165" fontId="22" fillId="0" borderId="12" xfId="0" applyNumberFormat="1" applyFont="1" applyBorder="1" applyAlignment="1">
      <alignment horizontal="right" wrapText="1"/>
    </xf>
    <xf numFmtId="164" fontId="20" fillId="0" borderId="0" xfId="0" applyFont="1" applyAlignment="1">
      <alignment/>
    </xf>
    <xf numFmtId="164" fontId="19" fillId="0" borderId="0" xfId="0" applyFont="1" applyAlignment="1">
      <alignment horizontal="left" vertical="center"/>
    </xf>
    <xf numFmtId="164" fontId="20" fillId="0" borderId="11" xfId="0" applyFont="1" applyBorder="1" applyAlignment="1">
      <alignment horizontal="left" wrapText="1" indent="1"/>
    </xf>
    <xf numFmtId="164" fontId="23" fillId="0" borderId="0" xfId="0" applyFont="1" applyAlignment="1">
      <alignment/>
    </xf>
    <xf numFmtId="165" fontId="19" fillId="0" borderId="0" xfId="0" applyNumberFormat="1" applyFont="1" applyAlignment="1">
      <alignment/>
    </xf>
    <xf numFmtId="165" fontId="24" fillId="0" borderId="0" xfId="0" applyNumberFormat="1" applyFont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Obliczenia" xfId="56"/>
    <cellStyle name="Suma" xfId="57"/>
    <cellStyle name="Tekst objaśnienia" xfId="58"/>
    <cellStyle name="Tekst ostrzeżenia" xfId="59"/>
    <cellStyle name="Tytuł" xfId="60"/>
    <cellStyle name="Uwaga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421875" style="1" customWidth="1"/>
    <col min="2" max="2" width="60.57421875" style="1" customWidth="1"/>
    <col min="3" max="3" width="11.00390625" style="1" customWidth="1"/>
    <col min="4" max="4" width="10.140625" style="1" customWidth="1"/>
    <col min="5" max="5" width="12.00390625" style="1" customWidth="1"/>
    <col min="6" max="6" width="11.00390625" style="1" customWidth="1"/>
    <col min="7" max="8" width="10.140625" style="1" customWidth="1"/>
    <col min="9" max="9" width="11.28125" style="1" customWidth="1"/>
    <col min="10" max="10" width="9.140625" style="1" customWidth="1"/>
    <col min="11" max="11" width="10.00390625" style="1" customWidth="1"/>
    <col min="12" max="16384" width="9.140625" style="1" customWidth="1"/>
  </cols>
  <sheetData>
    <row r="1" spans="1:11" ht="12.75">
      <c r="A1"/>
      <c r="B1"/>
      <c r="C1"/>
      <c r="D1"/>
      <c r="E1"/>
      <c r="F1" s="2" t="s">
        <v>0</v>
      </c>
      <c r="G1" s="2"/>
      <c r="H1" s="2"/>
      <c r="I1" s="2"/>
      <c r="J1" s="2"/>
      <c r="K1" s="2"/>
    </row>
    <row r="2" spans="1:10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1" t="s">
        <v>2</v>
      </c>
    </row>
    <row r="3" ht="10.5" customHeight="1">
      <c r="I3" s="4"/>
    </row>
    <row r="4" spans="1:11" s="9" customFormat="1" ht="35.25" customHeight="1">
      <c r="A4" s="5" t="s">
        <v>3</v>
      </c>
      <c r="B4" s="6" t="s">
        <v>4</v>
      </c>
      <c r="C4" s="7" t="s">
        <v>5</v>
      </c>
      <c r="D4" s="8" t="s">
        <v>6</v>
      </c>
      <c r="E4" s="8"/>
      <c r="F4" s="8"/>
      <c r="G4" s="8"/>
      <c r="H4" s="8"/>
      <c r="I4" s="8"/>
      <c r="J4" s="8"/>
      <c r="K4" s="8"/>
    </row>
    <row r="5" spans="1:11" s="9" customFormat="1" ht="23.25" customHeight="1">
      <c r="A5" s="5"/>
      <c r="B5" s="6"/>
      <c r="C5" s="7"/>
      <c r="D5" s="10" t="s">
        <v>7</v>
      </c>
      <c r="E5" s="10">
        <v>2010</v>
      </c>
      <c r="F5" s="10">
        <v>2011</v>
      </c>
      <c r="G5" s="10">
        <v>2012</v>
      </c>
      <c r="H5" s="10">
        <v>2013</v>
      </c>
      <c r="I5" s="11">
        <v>2014</v>
      </c>
      <c r="J5" s="12">
        <v>2015</v>
      </c>
      <c r="K5" s="8">
        <v>2016</v>
      </c>
    </row>
    <row r="6" spans="1:11" ht="12.75">
      <c r="A6" s="13">
        <v>1</v>
      </c>
      <c r="B6" s="14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5">
        <v>9</v>
      </c>
      <c r="J6" s="16">
        <v>10</v>
      </c>
      <c r="K6" s="17">
        <v>11</v>
      </c>
    </row>
    <row r="7" spans="1:11" s="9" customFormat="1" ht="22.5" customHeight="1">
      <c r="A7" s="18" t="s">
        <v>8</v>
      </c>
      <c r="B7" s="19" t="s">
        <v>9</v>
      </c>
      <c r="C7" s="20">
        <f>C8+C12</f>
        <v>3151596.3600000003</v>
      </c>
      <c r="D7" s="20"/>
      <c r="E7" s="20">
        <f>E8+E12+E19-E18</f>
        <v>9881804.729999999</v>
      </c>
      <c r="F7" s="20">
        <f>F8+F12+F19</f>
        <v>14108787.989999998</v>
      </c>
      <c r="G7" s="20">
        <f>G8+G12-G23</f>
        <v>9461148.989999998</v>
      </c>
      <c r="H7" s="20">
        <f>H8+H12-H23</f>
        <v>7761148.989999998</v>
      </c>
      <c r="I7" s="21">
        <f>I8+I12-I23</f>
        <v>6111148.989999998</v>
      </c>
      <c r="J7" s="21">
        <f>J8+J12-J23</f>
        <v>4251148.989999998</v>
      </c>
      <c r="K7" s="20">
        <f>K8+K12-K23</f>
        <v>2351148.9899999984</v>
      </c>
    </row>
    <row r="8" spans="1:11" ht="26.25" customHeight="1">
      <c r="A8" s="22" t="s">
        <v>10</v>
      </c>
      <c r="B8" s="23" t="s">
        <v>11</v>
      </c>
      <c r="C8" s="20">
        <f>C9+C10</f>
        <v>2697865.8600000003</v>
      </c>
      <c r="D8" s="20">
        <f>D9+D10</f>
        <v>149628.5</v>
      </c>
      <c r="E8" s="24">
        <v>1913723.42</v>
      </c>
      <c r="F8" s="24">
        <f>E7-E23</f>
        <v>9021804.729999999</v>
      </c>
      <c r="G8" s="24">
        <f>F7-F23-F27</f>
        <v>8961148.989999998</v>
      </c>
      <c r="H8" s="24">
        <f>G7-G23</f>
        <v>7661148.989999998</v>
      </c>
      <c r="I8" s="25">
        <f>H7-H23</f>
        <v>6061148.989999998</v>
      </c>
      <c r="J8" s="25">
        <f>I7-I23</f>
        <v>4411148.989999998</v>
      </c>
      <c r="K8" s="24">
        <f>J7-J23</f>
        <v>2451148.9899999984</v>
      </c>
    </row>
    <row r="9" spans="1:11" ht="15" customHeight="1">
      <c r="A9" s="13" t="s">
        <v>12</v>
      </c>
      <c r="B9" s="26" t="s">
        <v>13</v>
      </c>
      <c r="C9" s="20">
        <v>1604773</v>
      </c>
      <c r="D9" s="20">
        <v>149628.5</v>
      </c>
      <c r="E9" s="20">
        <v>1363309</v>
      </c>
      <c r="F9" s="20">
        <v>2605661.6</v>
      </c>
      <c r="G9" s="20">
        <v>1900000</v>
      </c>
      <c r="H9" s="20">
        <v>1800000</v>
      </c>
      <c r="I9" s="21">
        <v>1500000</v>
      </c>
      <c r="J9" s="21">
        <v>1400000</v>
      </c>
      <c r="K9" s="20">
        <v>1350000</v>
      </c>
    </row>
    <row r="10" spans="1:11" ht="15" customHeight="1">
      <c r="A10" s="13" t="s">
        <v>14</v>
      </c>
      <c r="B10" s="26" t="s">
        <v>15</v>
      </c>
      <c r="C10" s="20">
        <v>1093092.86</v>
      </c>
      <c r="D10" s="20"/>
      <c r="E10" s="20">
        <v>550414.42</v>
      </c>
      <c r="F10" s="20">
        <f aca="true" t="shared" si="0" ref="F10:K10">F8-F9</f>
        <v>6416143.129999999</v>
      </c>
      <c r="G10" s="20">
        <f t="shared" si="0"/>
        <v>7061148.989999998</v>
      </c>
      <c r="H10" s="20">
        <f t="shared" si="0"/>
        <v>5861148.989999998</v>
      </c>
      <c r="I10" s="21">
        <f t="shared" si="0"/>
        <v>4561148.989999998</v>
      </c>
      <c r="J10" s="21">
        <f t="shared" si="0"/>
        <v>3011148.9899999984</v>
      </c>
      <c r="K10" s="20">
        <f t="shared" si="0"/>
        <v>1101148.9899999984</v>
      </c>
    </row>
    <row r="11" spans="1:11" ht="15" customHeight="1">
      <c r="A11" s="13" t="s">
        <v>16</v>
      </c>
      <c r="B11" s="26" t="s">
        <v>17</v>
      </c>
      <c r="C11" s="20"/>
      <c r="D11" s="20"/>
      <c r="E11" s="20"/>
      <c r="F11" s="20"/>
      <c r="G11" s="20"/>
      <c r="H11" s="20"/>
      <c r="I11" s="21"/>
      <c r="J11" s="21"/>
      <c r="K11" s="20"/>
    </row>
    <row r="12" spans="1:11" ht="17.25" customHeight="1">
      <c r="A12" s="22" t="s">
        <v>18</v>
      </c>
      <c r="B12" s="23" t="s">
        <v>19</v>
      </c>
      <c r="C12" s="20">
        <v>453730.5</v>
      </c>
      <c r="D12" s="20"/>
      <c r="E12" s="20">
        <f aca="true" t="shared" si="1" ref="E12:K12">SUM(E13:E18)</f>
        <v>8107425.569999999</v>
      </c>
      <c r="F12" s="20">
        <f t="shared" si="1"/>
        <v>2600000</v>
      </c>
      <c r="G12" s="20">
        <f t="shared" si="1"/>
        <v>2300000</v>
      </c>
      <c r="H12" s="20">
        <f t="shared" si="1"/>
        <v>1800000</v>
      </c>
      <c r="I12" s="21">
        <f t="shared" si="1"/>
        <v>1750000</v>
      </c>
      <c r="J12" s="21">
        <f t="shared" si="1"/>
        <v>1640000</v>
      </c>
      <c r="K12" s="20">
        <f t="shared" si="1"/>
        <v>1750000</v>
      </c>
    </row>
    <row r="13" spans="1:11" ht="15" customHeight="1">
      <c r="A13" s="13" t="s">
        <v>12</v>
      </c>
      <c r="B13" s="26" t="s">
        <v>20</v>
      </c>
      <c r="C13" s="20">
        <f>C12</f>
        <v>453730.5</v>
      </c>
      <c r="D13" s="20"/>
      <c r="E13" s="20">
        <v>1774500</v>
      </c>
      <c r="F13" s="20">
        <v>600000</v>
      </c>
      <c r="G13" s="20">
        <v>500000</v>
      </c>
      <c r="H13" s="20">
        <v>300000</v>
      </c>
      <c r="I13" s="21">
        <v>250000</v>
      </c>
      <c r="J13" s="21">
        <v>240000</v>
      </c>
      <c r="K13" s="20">
        <v>250000</v>
      </c>
    </row>
    <row r="14" spans="1:11" ht="15" customHeight="1">
      <c r="A14" s="13" t="s">
        <v>14</v>
      </c>
      <c r="B14" s="27" t="s">
        <v>21</v>
      </c>
      <c r="C14" s="28"/>
      <c r="D14" s="28"/>
      <c r="E14" s="29">
        <v>139344.26</v>
      </c>
      <c r="F14" s="30">
        <v>861090.68</v>
      </c>
      <c r="G14" s="28">
        <v>1800000</v>
      </c>
      <c r="H14" s="28">
        <v>1500000</v>
      </c>
      <c r="I14" s="28">
        <v>1500000</v>
      </c>
      <c r="J14" s="28">
        <v>1400000</v>
      </c>
      <c r="K14" s="28">
        <v>1500000</v>
      </c>
    </row>
    <row r="15" spans="1:11" ht="15" customHeight="1">
      <c r="A15" s="13"/>
      <c r="B15" s="27"/>
      <c r="C15" s="28"/>
      <c r="D15" s="28"/>
      <c r="E15" s="31">
        <v>5193581.31</v>
      </c>
      <c r="F15" s="20">
        <v>1138909.32</v>
      </c>
      <c r="G15" s="28"/>
      <c r="H15" s="28"/>
      <c r="I15" s="28"/>
      <c r="J15" s="28"/>
      <c r="K15" s="28"/>
    </row>
    <row r="16" spans="1:11" ht="15" customHeight="1">
      <c r="A16" s="13"/>
      <c r="B16" s="32" t="s">
        <v>22</v>
      </c>
      <c r="C16" s="20"/>
      <c r="D16" s="20"/>
      <c r="E16" s="20"/>
      <c r="F16" s="20"/>
      <c r="G16" s="20"/>
      <c r="H16" s="20"/>
      <c r="I16" s="21"/>
      <c r="J16" s="21"/>
      <c r="K16" s="20"/>
    </row>
    <row r="17" spans="1:11" ht="15" customHeight="1">
      <c r="A17" s="13" t="s">
        <v>16</v>
      </c>
      <c r="B17" s="26" t="s">
        <v>23</v>
      </c>
      <c r="C17" s="20"/>
      <c r="D17" s="20"/>
      <c r="E17" s="20"/>
      <c r="F17" s="20"/>
      <c r="G17" s="20"/>
      <c r="H17" s="20"/>
      <c r="I17" s="21"/>
      <c r="J17" s="21"/>
      <c r="K17" s="20"/>
    </row>
    <row r="18" spans="1:11" ht="15" customHeight="1">
      <c r="A18" s="13" t="s">
        <v>24</v>
      </c>
      <c r="B18" s="26" t="s">
        <v>25</v>
      </c>
      <c r="C18" s="20"/>
      <c r="D18" s="20"/>
      <c r="E18" s="20">
        <v>1000000</v>
      </c>
      <c r="F18" s="20"/>
      <c r="G18" s="20"/>
      <c r="H18" s="20"/>
      <c r="I18" s="21"/>
      <c r="J18" s="21"/>
      <c r="K18" s="20"/>
    </row>
    <row r="19" spans="1:11" ht="20.25" customHeight="1">
      <c r="A19" s="22" t="s">
        <v>26</v>
      </c>
      <c r="B19" s="23" t="s">
        <v>27</v>
      </c>
      <c r="C19" s="33">
        <v>0</v>
      </c>
      <c r="D19" s="33"/>
      <c r="E19" s="33">
        <f>E21</f>
        <v>860655.74</v>
      </c>
      <c r="F19" s="33">
        <f>F21</f>
        <v>2486983.26</v>
      </c>
      <c r="G19" s="33"/>
      <c r="H19" s="33"/>
      <c r="I19" s="34"/>
      <c r="J19" s="34"/>
      <c r="K19" s="33"/>
    </row>
    <row r="20" spans="1:11" ht="15" customHeight="1">
      <c r="A20" s="13" t="s">
        <v>12</v>
      </c>
      <c r="B20" s="32" t="s">
        <v>28</v>
      </c>
      <c r="C20" s="20"/>
      <c r="D20" s="20"/>
      <c r="E20" s="20"/>
      <c r="F20" s="20"/>
      <c r="G20" s="20"/>
      <c r="H20" s="20"/>
      <c r="I20" s="21"/>
      <c r="J20" s="21"/>
      <c r="K20" s="20"/>
    </row>
    <row r="21" spans="1:11" ht="15" customHeight="1">
      <c r="A21" s="13" t="s">
        <v>14</v>
      </c>
      <c r="B21" s="32" t="s">
        <v>29</v>
      </c>
      <c r="C21" s="20"/>
      <c r="D21" s="20"/>
      <c r="E21" s="30">
        <v>860655.74</v>
      </c>
      <c r="F21" s="30">
        <v>2486983.26</v>
      </c>
      <c r="G21" s="20"/>
      <c r="H21" s="20"/>
      <c r="I21" s="21"/>
      <c r="J21" s="21"/>
      <c r="K21" s="20"/>
    </row>
    <row r="22" spans="1:11" s="9" customFormat="1" ht="22.5" customHeight="1">
      <c r="A22" s="18">
        <v>2</v>
      </c>
      <c r="B22" s="19" t="s">
        <v>30</v>
      </c>
      <c r="C22" s="33">
        <f>C23+C27+C28</f>
        <v>1253244.44</v>
      </c>
      <c r="D22" s="20"/>
      <c r="E22" s="33">
        <f aca="true" t="shared" si="2" ref="E22:K22">E23+E27+E28</f>
        <v>960000</v>
      </c>
      <c r="F22" s="33">
        <f t="shared" si="2"/>
        <v>5597639</v>
      </c>
      <c r="G22" s="33">
        <f t="shared" si="2"/>
        <v>2250000</v>
      </c>
      <c r="H22" s="33">
        <f t="shared" si="2"/>
        <v>2130000</v>
      </c>
      <c r="I22" s="34">
        <f t="shared" si="2"/>
        <v>2130000</v>
      </c>
      <c r="J22" s="34">
        <f t="shared" si="2"/>
        <v>2250000</v>
      </c>
      <c r="K22" s="33">
        <f t="shared" si="2"/>
        <v>2280000</v>
      </c>
    </row>
    <row r="23" spans="1:11" s="9" customFormat="1" ht="24.75" customHeight="1">
      <c r="A23" s="18" t="s">
        <v>31</v>
      </c>
      <c r="B23" s="19" t="s">
        <v>32</v>
      </c>
      <c r="C23" s="20">
        <f>C24+C25+C26</f>
        <v>1163244.44</v>
      </c>
      <c r="D23" s="20"/>
      <c r="E23" s="20">
        <f>E24+E25+E26</f>
        <v>860000</v>
      </c>
      <c r="F23" s="20">
        <f>F24+F25+F26</f>
        <v>1800000</v>
      </c>
      <c r="G23" s="20">
        <f>G24+G25+G26</f>
        <v>1800000</v>
      </c>
      <c r="H23" s="20">
        <f>H24+H25+H26</f>
        <v>1700000</v>
      </c>
      <c r="I23" s="21">
        <v>1700000</v>
      </c>
      <c r="J23" s="21">
        <v>1800000</v>
      </c>
      <c r="K23" s="20">
        <v>1850000</v>
      </c>
    </row>
    <row r="24" spans="1:11" ht="15" customHeight="1">
      <c r="A24" s="13" t="s">
        <v>12</v>
      </c>
      <c r="B24" s="26" t="s">
        <v>33</v>
      </c>
      <c r="C24" s="20">
        <v>1163244.44</v>
      </c>
      <c r="D24" s="20"/>
      <c r="E24" s="20">
        <v>860000</v>
      </c>
      <c r="F24" s="20">
        <v>1800000</v>
      </c>
      <c r="G24" s="20">
        <v>1800000</v>
      </c>
      <c r="H24" s="20">
        <v>1700000</v>
      </c>
      <c r="I24" s="21">
        <v>1700000</v>
      </c>
      <c r="J24" s="21">
        <v>1800000</v>
      </c>
      <c r="K24" s="20">
        <v>1850000</v>
      </c>
    </row>
    <row r="25" spans="1:11" ht="15" customHeight="1">
      <c r="A25" s="13" t="s">
        <v>14</v>
      </c>
      <c r="B25" s="26" t="s">
        <v>34</v>
      </c>
      <c r="C25" s="20"/>
      <c r="D25" s="20"/>
      <c r="E25" s="20"/>
      <c r="F25" s="20"/>
      <c r="G25" s="20"/>
      <c r="H25" s="20"/>
      <c r="I25" s="21"/>
      <c r="J25" s="21"/>
      <c r="K25" s="20"/>
    </row>
    <row r="26" spans="1:11" ht="15" customHeight="1">
      <c r="A26" s="13" t="s">
        <v>16</v>
      </c>
      <c r="B26" s="26" t="s">
        <v>35</v>
      </c>
      <c r="C26" s="20"/>
      <c r="D26" s="20"/>
      <c r="E26" s="20"/>
      <c r="F26" s="20"/>
      <c r="G26" s="20"/>
      <c r="H26" s="20"/>
      <c r="I26" s="21"/>
      <c r="J26" s="21"/>
      <c r="K26" s="20"/>
    </row>
    <row r="27" spans="1:11" ht="15.75" customHeight="1">
      <c r="A27" s="22" t="s">
        <v>36</v>
      </c>
      <c r="B27" s="23" t="s">
        <v>37</v>
      </c>
      <c r="C27" s="20"/>
      <c r="D27" s="20"/>
      <c r="E27" s="20"/>
      <c r="F27" s="20">
        <v>3347639</v>
      </c>
      <c r="G27" s="20"/>
      <c r="H27" s="20"/>
      <c r="I27" s="21"/>
      <c r="J27" s="21"/>
      <c r="K27" s="20"/>
    </row>
    <row r="28" spans="1:11" s="35" customFormat="1" ht="14.25" customHeight="1">
      <c r="A28" s="22" t="s">
        <v>38</v>
      </c>
      <c r="B28" s="23" t="s">
        <v>39</v>
      </c>
      <c r="C28" s="33">
        <v>90000</v>
      </c>
      <c r="D28" s="33"/>
      <c r="E28" s="33">
        <v>100000</v>
      </c>
      <c r="F28" s="33">
        <v>450000</v>
      </c>
      <c r="G28" s="33">
        <v>450000</v>
      </c>
      <c r="H28" s="33">
        <v>430000</v>
      </c>
      <c r="I28" s="34">
        <v>430000</v>
      </c>
      <c r="J28" s="34">
        <v>450000</v>
      </c>
      <c r="K28" s="33">
        <v>430000</v>
      </c>
    </row>
    <row r="29" spans="1:11" s="9" customFormat="1" ht="22.5" customHeight="1">
      <c r="A29" s="18" t="s">
        <v>40</v>
      </c>
      <c r="B29" s="19" t="s">
        <v>41</v>
      </c>
      <c r="C29" s="20">
        <v>27000000</v>
      </c>
      <c r="D29" s="20"/>
      <c r="E29" s="20">
        <v>26620850.46</v>
      </c>
      <c r="F29" s="20">
        <v>29600000</v>
      </c>
      <c r="G29" s="20">
        <v>27500000</v>
      </c>
      <c r="H29" s="20">
        <v>28900000</v>
      </c>
      <c r="I29" s="21">
        <v>30000000</v>
      </c>
      <c r="J29" s="21">
        <v>32000000</v>
      </c>
      <c r="K29" s="20">
        <v>32000000</v>
      </c>
    </row>
    <row r="30" spans="1:11" s="36" customFormat="1" ht="22.5" customHeight="1">
      <c r="A30" s="18" t="s">
        <v>42</v>
      </c>
      <c r="B30" s="19" t="s">
        <v>43</v>
      </c>
      <c r="C30" s="20">
        <v>26290486.06</v>
      </c>
      <c r="D30" s="20"/>
      <c r="E30" s="20">
        <v>34728931.77</v>
      </c>
      <c r="F30" s="20">
        <v>29539344.26</v>
      </c>
      <c r="G30" s="20">
        <v>28000000</v>
      </c>
      <c r="H30" s="20">
        <v>29000000</v>
      </c>
      <c r="I30" s="21">
        <v>30050000</v>
      </c>
      <c r="J30" s="21">
        <v>31840000</v>
      </c>
      <c r="K30" s="20">
        <v>31900000</v>
      </c>
    </row>
    <row r="31" spans="1:11" s="36" customFormat="1" ht="22.5" customHeight="1">
      <c r="A31" s="18" t="s">
        <v>44</v>
      </c>
      <c r="B31" s="19" t="s">
        <v>45</v>
      </c>
      <c r="C31" s="20">
        <v>800000</v>
      </c>
      <c r="D31" s="20"/>
      <c r="E31" s="20">
        <f aca="true" t="shared" si="3" ref="E31:K31">E29-E30</f>
        <v>-8108081.310000002</v>
      </c>
      <c r="F31" s="20">
        <f t="shared" si="3"/>
        <v>60655.73999999836</v>
      </c>
      <c r="G31" s="20">
        <f t="shared" si="3"/>
        <v>-500000</v>
      </c>
      <c r="H31" s="20">
        <f t="shared" si="3"/>
        <v>-100000</v>
      </c>
      <c r="I31" s="21">
        <f t="shared" si="3"/>
        <v>-50000</v>
      </c>
      <c r="J31" s="21">
        <f t="shared" si="3"/>
        <v>160000</v>
      </c>
      <c r="K31" s="20">
        <f t="shared" si="3"/>
        <v>100000</v>
      </c>
    </row>
    <row r="32" spans="1:11" s="9" customFormat="1" ht="16.5" customHeight="1">
      <c r="A32" s="18" t="s">
        <v>46</v>
      </c>
      <c r="B32" s="19" t="s">
        <v>47</v>
      </c>
      <c r="C32" s="20"/>
      <c r="D32" s="20"/>
      <c r="E32" s="20"/>
      <c r="F32" s="20"/>
      <c r="G32" s="20"/>
      <c r="H32" s="20"/>
      <c r="I32" s="21"/>
      <c r="J32" s="21"/>
      <c r="K32" s="20"/>
    </row>
    <row r="33" spans="1:11" ht="15" customHeight="1">
      <c r="A33" s="22" t="s">
        <v>48</v>
      </c>
      <c r="B33" s="37" t="s">
        <v>49</v>
      </c>
      <c r="C33" s="20">
        <f>(C7-C23)/C29%</f>
        <v>7.3642663703703715</v>
      </c>
      <c r="D33" s="20"/>
      <c r="E33" s="20">
        <f aca="true" t="shared" si="4" ref="E33:K33">(E7-E23)/E29%</f>
        <v>33.88999439952528</v>
      </c>
      <c r="F33" s="20">
        <f t="shared" si="4"/>
        <v>41.583743209459456</v>
      </c>
      <c r="G33" s="20">
        <f t="shared" si="4"/>
        <v>27.858723599999994</v>
      </c>
      <c r="H33" s="20">
        <f t="shared" si="4"/>
        <v>20.97283387543252</v>
      </c>
      <c r="I33" s="21">
        <f t="shared" si="4"/>
        <v>14.703829966666662</v>
      </c>
      <c r="J33" s="21">
        <f t="shared" si="4"/>
        <v>7.659840593749995</v>
      </c>
      <c r="K33" s="20">
        <f t="shared" si="4"/>
        <v>1.566090593749995</v>
      </c>
    </row>
    <row r="34" spans="1:11" ht="28.5" customHeight="1">
      <c r="A34" s="22" t="s">
        <v>50</v>
      </c>
      <c r="B34" s="37" t="s">
        <v>51</v>
      </c>
      <c r="C34" s="20"/>
      <c r="D34" s="20"/>
      <c r="E34" s="20">
        <f>(E7-E23-E19)/E29%</f>
        <v>30.656980708647122</v>
      </c>
      <c r="F34" s="20">
        <f>(F7-F23-F19)/F29%</f>
        <v>33.18177273648648</v>
      </c>
      <c r="G34" s="20"/>
      <c r="H34" s="20"/>
      <c r="I34" s="21"/>
      <c r="J34" s="21"/>
      <c r="K34" s="20"/>
    </row>
    <row r="35" spans="1:11" ht="15" customHeight="1">
      <c r="A35" s="22" t="s">
        <v>52</v>
      </c>
      <c r="B35" s="37" t="s">
        <v>53</v>
      </c>
      <c r="C35" s="20">
        <f>C22/C29%</f>
        <v>4.641646074074074</v>
      </c>
      <c r="D35" s="20"/>
      <c r="E35" s="20">
        <f aca="true" t="shared" si="5" ref="E35:K35">E22/E29%</f>
        <v>3.60619583300871</v>
      </c>
      <c r="F35" s="20">
        <f t="shared" si="5"/>
        <v>18.910942567567567</v>
      </c>
      <c r="G35" s="20">
        <f t="shared" si="5"/>
        <v>8.181818181818182</v>
      </c>
      <c r="H35" s="20">
        <f t="shared" si="5"/>
        <v>7.370242214532872</v>
      </c>
      <c r="I35" s="21">
        <f t="shared" si="5"/>
        <v>7.1</v>
      </c>
      <c r="J35" s="21">
        <f t="shared" si="5"/>
        <v>7.03125</v>
      </c>
      <c r="K35" s="20">
        <f t="shared" si="5"/>
        <v>7.125</v>
      </c>
    </row>
    <row r="36" spans="1:11" ht="15.75" customHeight="1">
      <c r="A36" s="22" t="s">
        <v>54</v>
      </c>
      <c r="B36" s="37" t="s">
        <v>55</v>
      </c>
      <c r="C36" s="20"/>
      <c r="D36" s="20"/>
      <c r="E36" s="20"/>
      <c r="F36" s="20">
        <f>(F22-F27)/F29%</f>
        <v>7.601351351351352</v>
      </c>
      <c r="G36" s="20"/>
      <c r="H36" s="20"/>
      <c r="I36" s="21"/>
      <c r="J36" s="21"/>
      <c r="K36" s="20"/>
    </row>
    <row r="37" ht="16.5" customHeight="1">
      <c r="A37" s="38" t="s">
        <v>56</v>
      </c>
    </row>
    <row r="43" spans="3:11" ht="12.75">
      <c r="C43" s="39">
        <f>C29-C30+C12-C24</f>
        <v>0</v>
      </c>
      <c r="E43" s="39">
        <f>E29-E30+E12-E24+E19</f>
        <v>0</v>
      </c>
      <c r="F43" s="39">
        <f>F29-F30+F12-F24+F19-F27</f>
        <v>0</v>
      </c>
      <c r="G43" s="40">
        <f>G29-G30+G12-G24</f>
        <v>0</v>
      </c>
      <c r="H43" s="40">
        <f>H29-H30+H12-H24</f>
        <v>0</v>
      </c>
      <c r="I43" s="40">
        <f>I29-I30+I12-I24</f>
        <v>0</v>
      </c>
      <c r="J43" s="40">
        <f>J29-J30+J12-J24</f>
        <v>0</v>
      </c>
      <c r="K43" s="40">
        <f>K29-K30+K12-K24</f>
        <v>0</v>
      </c>
    </row>
  </sheetData>
  <mergeCells count="15">
    <mergeCell ref="F1:K1"/>
    <mergeCell ref="A2:I2"/>
    <mergeCell ref="A4:A5"/>
    <mergeCell ref="B4:B5"/>
    <mergeCell ref="C4:C5"/>
    <mergeCell ref="D4:K4"/>
    <mergeCell ref="A14:A15"/>
    <mergeCell ref="B14:B15"/>
    <mergeCell ref="C14:C15"/>
    <mergeCell ref="D14:D15"/>
    <mergeCell ref="G14:G15"/>
    <mergeCell ref="H14:H15"/>
    <mergeCell ref="I14:I15"/>
    <mergeCell ref="J14:J15"/>
    <mergeCell ref="K14:K15"/>
  </mergeCells>
  <printOptions horizontalCentered="1" verticalCentered="1"/>
  <pageMargins left="0.2361111111111111" right="0.2361111111111111" top="0.5902777777777778" bottom="0.19652777777777777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Dorota</cp:lastModifiedBy>
  <cp:lastPrinted>2010-11-12T07:02:04Z</cp:lastPrinted>
  <dcterms:created xsi:type="dcterms:W3CDTF">2010-08-30T10:57:38Z</dcterms:created>
  <dcterms:modified xsi:type="dcterms:W3CDTF">2010-11-12T07:03:06Z</dcterms:modified>
  <cp:category/>
  <cp:version/>
  <cp:contentType/>
  <cp:contentStatus/>
</cp:coreProperties>
</file>