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5"/>
  </bookViews>
  <sheets>
    <sheet name="1" sheetId="1" r:id="rId1"/>
    <sheet name="2" sheetId="2" r:id="rId2"/>
    <sheet name="w3" sheetId="3" r:id="rId3"/>
    <sheet name="3" sheetId="4" r:id="rId4"/>
    <sheet name="4" sheetId="5" r:id="rId5"/>
    <sheet name="5" sheetId="6" r:id="rId6"/>
    <sheet name="6" sheetId="7" r:id="rId7"/>
    <sheet name="7" sheetId="8" r:id="rId8"/>
    <sheet name="w8" sheetId="9" r:id="rId9"/>
    <sheet name="w12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nm.Print_Area" localSheetId="1">'2'!$A$1:$L$365</definedName>
  </definedNames>
  <calcPr fullCalcOnLoad="1"/>
</workbook>
</file>

<file path=xl/sharedStrings.xml><?xml version="1.0" encoding="utf-8"?>
<sst xmlns="http://schemas.openxmlformats.org/spreadsheetml/2006/main" count="1178" uniqueCount="632">
  <si>
    <t>Dochody budżetu gminy na 2007 r.</t>
  </si>
  <si>
    <t>w  złotych</t>
  </si>
  <si>
    <t>Dział</t>
  </si>
  <si>
    <t>Rozdział*</t>
  </si>
  <si>
    <t>§</t>
  </si>
  <si>
    <t>Źródło dochodów</t>
  </si>
  <si>
    <t>Plan
2007 r.</t>
  </si>
  <si>
    <t>O10</t>
  </si>
  <si>
    <t>ROLNICTWO I ŁOWIECTWO</t>
  </si>
  <si>
    <t xml:space="preserve">O1010-Infrastr. wodociągowa i sanit .wsi </t>
  </si>
  <si>
    <t>Wpływy z różnych opłat</t>
  </si>
  <si>
    <t>RAZEM  010</t>
  </si>
  <si>
    <t>O20</t>
  </si>
  <si>
    <t>LEŚNICTWO</t>
  </si>
  <si>
    <t>O2001- Gospodarka leśna</t>
  </si>
  <si>
    <t>O750</t>
  </si>
  <si>
    <t>Dochody z najmu i dzierżawy</t>
  </si>
  <si>
    <t>RAZEM 020</t>
  </si>
  <si>
    <t>WYTWARZANIE I ZAOPATRYWAN. W ENERG. GAZ I WODĘ</t>
  </si>
  <si>
    <t>40002- Dostarczanie wody</t>
  </si>
  <si>
    <t>O830</t>
  </si>
  <si>
    <t>Wpływy z usług</t>
  </si>
  <si>
    <t>RAZEM 400</t>
  </si>
  <si>
    <t>TRANSPORT I ŁĄCZNOŚĆ</t>
  </si>
  <si>
    <t>60016- Drogi publiczne gminne</t>
  </si>
  <si>
    <t>Dotacje celowe otrzymane z budżet.państwa na realizację własnych zadań bieżących gmin</t>
  </si>
  <si>
    <t>Wpływy z tytułu pomocy finansowej udzielanej między jednostkami samorz. terytor. na dofinansowanie własnych zadań inwestycyjnych i zakupów inwestycyjnych</t>
  </si>
  <si>
    <t>RAZEM 600</t>
  </si>
  <si>
    <t>GOSPODARKA MIESZKANIOWA</t>
  </si>
  <si>
    <t>70005 – Gospodarka gruntami i nieruch.</t>
  </si>
  <si>
    <t>O470</t>
  </si>
  <si>
    <t>Wpływy za użytkowanie wieczyste nieruchomości</t>
  </si>
  <si>
    <t>O770</t>
  </si>
  <si>
    <t>Wpływy z tytułu nabycia prawa własności, użyt. wieczyste</t>
  </si>
  <si>
    <t>RAZEM 700</t>
  </si>
  <si>
    <t>ADMINISTRACJA PUBLICZNA</t>
  </si>
  <si>
    <t>75011- Urzędy wojewódzkie</t>
  </si>
  <si>
    <t>Dotacje celowe z budżetu państwa na zadania bieżące</t>
  </si>
  <si>
    <t>Dochody z realizacji zadań z zakresu admin. rządowej</t>
  </si>
  <si>
    <t>RAZEM 750</t>
  </si>
  <si>
    <t>URZEDY NACZELNYCH ORGANÓW WŁADZY PAŃSTW.</t>
  </si>
  <si>
    <t>75101- Urzędy naczelnych organów władz.</t>
  </si>
  <si>
    <t>RAZEM 751</t>
  </si>
  <si>
    <t>BEZPIECZEŃSTO PUBL. I OCHR. PRZECIWPOŻAWROWA</t>
  </si>
  <si>
    <t>75414- Obrona cywilna</t>
  </si>
  <si>
    <t>RAZEM 754</t>
  </si>
  <si>
    <t>DOCHODY OD OSÓB PRAWNYCH,FIZYCZNYCH I JEDNOS.</t>
  </si>
  <si>
    <t>75601- Wpływy z podatku doch .osób fizycz</t>
  </si>
  <si>
    <t>O350</t>
  </si>
  <si>
    <t>Podatek od dział. gospodarczej osób fizycznych</t>
  </si>
  <si>
    <t>O910</t>
  </si>
  <si>
    <t>Odsetki od nieter. wpłat z tytułu podatku i opłat</t>
  </si>
  <si>
    <t>Razem 75601</t>
  </si>
  <si>
    <t>75615- Wpływy z podatku rolnego,leśnego,od czynności cywilnoprawnych, podatków i opłat lokalnych od osób prawnych i innych jednostek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</si>
  <si>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</si>
  <si>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</si>
  <si>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</si>
  <si>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</si>
  <si>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</si>
  <si>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</si>
  <si>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</si>
  <si>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</si>
  <si>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</si>
  <si>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</si>
  <si>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Odsetki od nieterminowych wpłat z tytułu podatków i opłat</t>
  </si>
  <si>
    <t>Razem 75615</t>
  </si>
  <si>
    <t>75616- Wpływy z podatku rolnego, leśnego, podatku od spadków i darowizn,podatku od czynności cywilnoprawnych oraz podatków i opłat lokalnych od osób fizycznych</t>
  </si>
  <si>
    <t>O360</t>
  </si>
  <si>
    <t>Podatek od spadków i darowizn</t>
  </si>
  <si>
    <t>O370</t>
  </si>
  <si>
    <t>Podatek od posiadania psów</t>
  </si>
  <si>
    <t>O450</t>
  </si>
  <si>
    <t>Wpływy z opłat administracyjnej za czyn. urzędowe</t>
  </si>
  <si>
    <t>O490</t>
  </si>
  <si>
    <t>Wpływy z innych lokalnych opłat pobieranych przez jst</t>
  </si>
  <si>
    <t>Odsetki od nieter. wpłat z tytułu podatków i opłat</t>
  </si>
  <si>
    <t>Razem 75616</t>
  </si>
  <si>
    <t>75618- wpływy z innych opłat stanowiących dochody jst na podstawie ustaw</t>
  </si>
  <si>
    <t>O410</t>
  </si>
  <si>
    <t>Wpływy z opłaty skarbowej</t>
  </si>
  <si>
    <t>O460</t>
  </si>
  <si>
    <t>Wpływy z opłaty eksploatacyjnej</t>
  </si>
  <si>
    <t>O480</t>
  </si>
  <si>
    <t>Wpływy z opłat za zezwolenia na sprzedaż alkoholu</t>
  </si>
  <si>
    <t>Razem 75618</t>
  </si>
  <si>
    <t>75621- 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</si>
  <si>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</si>
  <si>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</si>
  <si>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</si>
  <si>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</si>
  <si>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Razem 75621</t>
  </si>
  <si>
    <t>RAZEM  756</t>
  </si>
  <si>
    <t>RÓZNE ROZLICZENIA</t>
  </si>
  <si>
    <t>75801- Część oświatowa subwencji ogólnej dla jst</t>
  </si>
  <si>
    <t>Subwencje ogólne z budżetu państwa</t>
  </si>
  <si>
    <t>Razem 75801</t>
  </si>
  <si>
    <t>75807- Część wyrównawcza subwencji ogólnej dla gmin</t>
  </si>
  <si>
    <t>Razem 75807</t>
  </si>
  <si>
    <t>75814 – Różne rozliczenia finansowe</t>
  </si>
  <si>
    <t>O920</t>
  </si>
  <si>
    <t>Pozostałe odsetki</t>
  </si>
  <si>
    <t>Razem 75814</t>
  </si>
  <si>
    <t>75831-Część równoważąca subwencji ogólnej dla gmin</t>
  </si>
  <si>
    <t>Razem 75831</t>
  </si>
  <si>
    <t>RAZEM  758</t>
  </si>
  <si>
    <t>OŚWIATA I WYCHOWANIE</t>
  </si>
  <si>
    <t>80101- Szkoły Podstawowe</t>
  </si>
  <si>
    <t>Dotacje celowe otrzymane z budżet. państwa na realizację własnych zadań bieżących gmin</t>
  </si>
  <si>
    <t>Razem 80101</t>
  </si>
  <si>
    <t>80195- Pozostała działalność</t>
  </si>
  <si>
    <t>Razem 80195</t>
  </si>
  <si>
    <t>RAZEM  801</t>
  </si>
  <si>
    <t>POMOC SPOŁECZNA</t>
  </si>
  <si>
    <t>85212- Świadczenia rodzinne,zaliczka alimentacyjna, oraz składki na ubez. emerytalne i rentowne z ubezp. społ.</t>
  </si>
  <si>
    <t>O970</t>
  </si>
  <si>
    <t>Wpływ z różnych dochodów</t>
  </si>
  <si>
    <t>Razem 85212</t>
  </si>
  <si>
    <t>85213- Skład. na ubezp. zdrowotne od osób pobiera. świadczenia</t>
  </si>
  <si>
    <t>Razem 85213</t>
  </si>
  <si>
    <t>85214- Zasiłki i pomoc w naturze oraz skład. na ubezp.</t>
  </si>
  <si>
    <t>Dotacje celowe z budżetu państwa na zadania własne</t>
  </si>
  <si>
    <t>Razem 85214</t>
  </si>
  <si>
    <t>85219- Ośrodki pomocy społecznej</t>
  </si>
  <si>
    <t>Razem 85219</t>
  </si>
  <si>
    <t>85228- Usługi opiek. i specjal. usługi opiek.</t>
  </si>
  <si>
    <t>Razem 85228</t>
  </si>
  <si>
    <t>85295- Pozostała działalność</t>
  </si>
  <si>
    <t>Razem 85295</t>
  </si>
  <si>
    <t>RAZEM  852</t>
  </si>
  <si>
    <t>EDUKACYJNA OPIEKA WYCHOWAWCZA</t>
  </si>
  <si>
    <t>85401- Świetlice szkolne</t>
  </si>
  <si>
    <t>Razem 85401</t>
  </si>
  <si>
    <t>85415- Pomoc materialna uczniów</t>
  </si>
  <si>
    <t>Razem 85415</t>
  </si>
  <si>
    <t>RAZEM  854</t>
  </si>
  <si>
    <t>Dochody ogółem</t>
  </si>
  <si>
    <t>(* kol. 2 do wykorzystania fakultatywnego)</t>
  </si>
  <si>
    <t>Wydatki budżetu gminy na  2007 r.</t>
  </si>
  <si>
    <t>Rozdział</t>
  </si>
  <si>
    <t>§*</t>
  </si>
  <si>
    <t>Nazwa</t>
  </si>
  <si>
    <t>Plan
na 2007 r.
(6+12)</t>
  </si>
  <si>
    <t>z tego:</t>
  </si>
  <si>
    <t>Wydatki bieżące</t>
  </si>
  <si>
    <t>w tym: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</si>
  <si>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</si>
  <si>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</si>
  <si>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</si>
  <si>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</si>
  <si>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</si>
  <si>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</si>
  <si>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O1010</t>
  </si>
  <si>
    <t>INFRASTRUKTURA WODOCIĄGOWA WSI</t>
  </si>
  <si>
    <t>Wpłaty gmin na rzecz izb rolniczych</t>
  </si>
  <si>
    <t>Wydatki inwestycyjne jednost. budżetowych</t>
  </si>
  <si>
    <t>razem 01010</t>
  </si>
  <si>
    <t>O1030</t>
  </si>
  <si>
    <t>IZBY ROLNICZE</t>
  </si>
  <si>
    <t>Zakup usług pozostałych</t>
  </si>
  <si>
    <t>razem 01030</t>
  </si>
  <si>
    <t>O1095</t>
  </si>
  <si>
    <t>POZOSTAŁA DZIAŁALNOŚĆ</t>
  </si>
  <si>
    <t>razem 01095</t>
  </si>
  <si>
    <t>RAZEM 010</t>
  </si>
  <si>
    <t>DROGI GMINNE  PUBLICZNE</t>
  </si>
  <si>
    <t>Zakup usług remontowych</t>
  </si>
  <si>
    <t>razem 60016</t>
  </si>
  <si>
    <t>INFRASTRUKTURA TELEKOMUNIKACYJNA</t>
  </si>
  <si>
    <t>Wydatki inwestycyjne na budowę sieci intern.</t>
  </si>
  <si>
    <t>razem 60053</t>
  </si>
  <si>
    <t>TURYSTYKA I WYPOCZYNEK</t>
  </si>
  <si>
    <t>Zakup materiałów i wyposażenia</t>
  </si>
  <si>
    <t>Różne opłaty i składki</t>
  </si>
  <si>
    <t>RAZEM 630</t>
  </si>
  <si>
    <t>GOSPODARKA GRUNTAMI I NIERUCHOM.</t>
  </si>
  <si>
    <t>Zakup energii</t>
  </si>
  <si>
    <t>razem 70005</t>
  </si>
  <si>
    <t>USUWANIE SKUTKÓW KLĘSK ŻYWIOŁOWYCH</t>
  </si>
  <si>
    <t>Zakup materiałów</t>
  </si>
  <si>
    <t>razem 70078</t>
  </si>
  <si>
    <t>DZIAŁALNOŚĆ USŁUGOWA</t>
  </si>
  <si>
    <t>PLANY ZAGOSP.PRZESTRZENNEGO</t>
  </si>
  <si>
    <t>razem 71004</t>
  </si>
  <si>
    <t>CMENTARZE</t>
  </si>
  <si>
    <t>razem 71035</t>
  </si>
  <si>
    <t>RAZEM 710</t>
  </si>
  <si>
    <t>URZĘDY WOJEWÓDZKIE</t>
  </si>
  <si>
    <t>Wynagrodzenia osobowe pracowników</t>
  </si>
  <si>
    <t>Dodatkowe wynagrodzenia roczne</t>
  </si>
  <si>
    <t>Składki na ubezpieczenia społeczne</t>
  </si>
  <si>
    <t>Składki na Fundusz Pracy</t>
  </si>
  <si>
    <t>Odpisy na zakładowy fundusz świad.socjalnych</t>
  </si>
  <si>
    <t>razem 75011</t>
  </si>
  <si>
    <t>RADY GMIN</t>
  </si>
  <si>
    <t>Różne wydatki na rzecz osób fizycznych</t>
  </si>
  <si>
    <t>Zakup usług dostępu do sieci internetowej</t>
  </si>
  <si>
    <t>Opłaty z tytułu zakupu usług telef. komórkowej</t>
  </si>
  <si>
    <t>Opłaty z tytułu zakupu usług telef. stacjon.</t>
  </si>
  <si>
    <t>Podróże służbowe krajowe</t>
  </si>
  <si>
    <t>Zakup materiałów papierniczych do drukar.</t>
  </si>
  <si>
    <t>razem 75022</t>
  </si>
  <si>
    <t>URZĘDY GMIN</t>
  </si>
  <si>
    <t>Wydatki osobowe niezaliczane do wynagrodzeń</t>
  </si>
  <si>
    <t>Wynagrodzenia bezosobowe</t>
  </si>
  <si>
    <t>Opłaty za usługi internetowe</t>
  </si>
  <si>
    <t>Opłaty czynszowe za pomieszczenia biurowe</t>
  </si>
  <si>
    <t>Zakup akcesoriów komputerowych</t>
  </si>
  <si>
    <t>Wydatki na zakupy inwestycyjne jednost.budżet.</t>
  </si>
  <si>
    <t>razem 75023</t>
  </si>
  <si>
    <t>PROMOCJA</t>
  </si>
  <si>
    <t>razem 75075</t>
  </si>
  <si>
    <t>razem 75095</t>
  </si>
  <si>
    <t>URZĘDY NACZELNYCH ORG. WŁADZ. PANST</t>
  </si>
  <si>
    <t>URZĘDY NACZEL. ORG.WŁADZY PANSTW.</t>
  </si>
  <si>
    <t>BEZPIECZEŃS. PUBL. I OCHR. PRZECIWP.</t>
  </si>
  <si>
    <t>KOM.WOJ.POLICJI</t>
  </si>
  <si>
    <t>Wpłaty jednostek na fundusz celowy</t>
  </si>
  <si>
    <t>razem 75404</t>
  </si>
  <si>
    <t>KOM. POWIA.PANSTW.STRAŻY POŻARNEJ</t>
  </si>
  <si>
    <t>Dotacja celowa na zadania własne inwestyc.</t>
  </si>
  <si>
    <t>razem 75411</t>
  </si>
  <si>
    <t>OCHOT.STRAŻE POŻARNE</t>
  </si>
  <si>
    <t>razem 75412</t>
  </si>
  <si>
    <t>OBRONA CYWILNA</t>
  </si>
  <si>
    <t>Zakup sprzętu  i uzbrojenia</t>
  </si>
  <si>
    <t>razem 75414</t>
  </si>
  <si>
    <t>DOCHODY OD OSÓB PRAW. FIZYCZ. JEDN.</t>
  </si>
  <si>
    <t>POBÓR POD.OPŁAT</t>
  </si>
  <si>
    <t>Wynagrodzenia agencyjno - prowizyjne</t>
  </si>
  <si>
    <t>RAZEM 756</t>
  </si>
  <si>
    <t>OBSŁUGA DŁUGU PUBLICZNEGO</t>
  </si>
  <si>
    <t>OBSŁUGA KREDYTÓW I POŻYCZEK</t>
  </si>
  <si>
    <t>Odsetki od pożyczek i kredytów</t>
  </si>
  <si>
    <t>RAZEM 757</t>
  </si>
  <si>
    <t>SZKOŁY PODSTAWOWE</t>
  </si>
  <si>
    <t>Stypendia dla uczniów</t>
  </si>
  <si>
    <t>Zakup pomocy naukowych,dydaktycznych</t>
  </si>
  <si>
    <t>Zakup usług zdrowotnych</t>
  </si>
  <si>
    <t>razem 80101</t>
  </si>
  <si>
    <t>ODDZ.PRZEDSZKOL.W SZKOLE</t>
  </si>
  <si>
    <t>razem 80103</t>
  </si>
  <si>
    <t>PRZEDSZKOLA</t>
  </si>
  <si>
    <t>razem 80104</t>
  </si>
  <si>
    <t>GIMNAZJA</t>
  </si>
  <si>
    <t>razem 80110</t>
  </si>
  <si>
    <t>DOWOŻENIE UCZNIÓW DO SZKÓŁ</t>
  </si>
  <si>
    <t>Opłaty z tytułu zakupu usług telef. Komórk.</t>
  </si>
  <si>
    <t>razem 80113</t>
  </si>
  <si>
    <t>DOKSZTAŁCENIE I DOSKON. NAUCZYCIELI</t>
  </si>
  <si>
    <t>razem 80146</t>
  </si>
  <si>
    <t>FUNDUSZ SOCJ.EMERYT.</t>
  </si>
  <si>
    <t>razem 80195</t>
  </si>
  <si>
    <t>RAZEM 801</t>
  </si>
  <si>
    <t>OCHRONA ZDROWIA</t>
  </si>
  <si>
    <t>ZWALCZANIE NARKOMANII</t>
  </si>
  <si>
    <t>Razem 85153</t>
  </si>
  <si>
    <t>PRZECIWDZIAŁ.ALKOHOLIZMOWI</t>
  </si>
  <si>
    <t>razem 85154</t>
  </si>
  <si>
    <t>razem 85195</t>
  </si>
  <si>
    <t>RAZEM 851</t>
  </si>
  <si>
    <t>ŚWIADCZENIA RODZINNE</t>
  </si>
  <si>
    <t>Świadczenia społeczne</t>
  </si>
  <si>
    <t>razem 85212</t>
  </si>
  <si>
    <t>SKŁADKI NA UBEZP. ZDROW.</t>
  </si>
  <si>
    <t>Składki na ubezpieczenie społeczne</t>
  </si>
  <si>
    <t>razem 85213</t>
  </si>
  <si>
    <t>ZASIŁKI I POMOC W NAUCE</t>
  </si>
  <si>
    <t>Zakup usług przez jst od innych jst</t>
  </si>
  <si>
    <t>razem 85214</t>
  </si>
  <si>
    <t>DODATK.MIESZK.</t>
  </si>
  <si>
    <t>razem 85215</t>
  </si>
  <si>
    <t>OŚROD.POMOC.SPOŁECZN.</t>
  </si>
  <si>
    <t>razem 85219</t>
  </si>
  <si>
    <t>USŁUGI OPIEK.</t>
  </si>
  <si>
    <t>razem 85228</t>
  </si>
  <si>
    <t>Zakup środków żywności</t>
  </si>
  <si>
    <t>razem 85295</t>
  </si>
  <si>
    <t>RAZEM 852</t>
  </si>
  <si>
    <t>POMOC MAT. DLA UCZNIÓW</t>
  </si>
  <si>
    <t>RAZEM 854</t>
  </si>
  <si>
    <t>GOSPODARKA KOMUNALNA I OCHR. ŚROD.</t>
  </si>
  <si>
    <t>GOSPODARKA ŚCIEKOWA I OCHRONA WÓD</t>
  </si>
  <si>
    <t>Zakup usług dodatkowych(dopłata do ceny oczyszczania ścieków dla Zakładu Komunalnego)</t>
  </si>
  <si>
    <t>Razem 90001</t>
  </si>
  <si>
    <t>OCZYSZCZ.MIAST I WSI</t>
  </si>
  <si>
    <t>razem 90003</t>
  </si>
  <si>
    <t>OŚWIETLENIE ULIC</t>
  </si>
  <si>
    <t>razem 90015</t>
  </si>
  <si>
    <t>razem 90095</t>
  </si>
  <si>
    <t>RAZEM 900</t>
  </si>
  <si>
    <t>KULTURA I OCHRONA DZIEDZIC. NARODOW</t>
  </si>
  <si>
    <t>BIBLIOTEKI</t>
  </si>
  <si>
    <t>Dotacja podmiotowa dla samorz. instyt.kultury</t>
  </si>
  <si>
    <t>RAZEM 921</t>
  </si>
  <si>
    <t>KULTURA FIZYCZNA I SPORT</t>
  </si>
  <si>
    <t>ZADANIA Z ZAKR. KUL.FIZ I SPORT.</t>
  </si>
  <si>
    <t>RAZEM 926</t>
  </si>
  <si>
    <t>RAZEM</t>
  </si>
  <si>
    <t>]</t>
  </si>
  <si>
    <t>Limity wydatków na wieloletnie programy inwestycyjne w latach 2007 - 2009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</si>
  <si>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</si>
  <si>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</si>
  <si>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</si>
  <si>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</si>
  <si>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</si>
  <si>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</si>
  <si>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</si>
  <si>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</si>
  <si>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</si>
  <si>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</si>
  <si>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</si>
  <si>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</si>
  <si>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</si>
  <si>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</si>
  <si>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</si>
  <si>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</si>
  <si>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</si>
  <si>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</si>
  <si>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</si>
  <si>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</si>
  <si>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Gorzewo kanalizacja</t>
  </si>
  <si>
    <t>A.      
B.134.453
C.
D.</t>
  </si>
  <si>
    <t>Gmina Gostynin</t>
  </si>
  <si>
    <t>2.</t>
  </si>
  <si>
    <t>Osiny wodociąg</t>
  </si>
  <si>
    <t>A.      
B.
C.
…</t>
  </si>
  <si>
    <t>razem</t>
  </si>
  <si>
    <t>3.</t>
  </si>
  <si>
    <t>600</t>
  </si>
  <si>
    <t>60016</t>
  </si>
  <si>
    <t>Przebudowa drogi gminnej w Zieleńcu L=1254mb</t>
  </si>
  <si>
    <t xml:space="preserve">A.      
B.
C.
D. </t>
  </si>
  <si>
    <t>4.</t>
  </si>
  <si>
    <t>Przebudowa drogi gminnej w Zaborów Nowy – Sokołów L=1524mb</t>
  </si>
  <si>
    <t>5.</t>
  </si>
  <si>
    <t>Rozbudowa i przebudowa drogi gminnej Patrówek-Marianka Odc. Górki – Marianka L=2139,79mb</t>
  </si>
  <si>
    <t>A.
B.
C.
D.</t>
  </si>
  <si>
    <r>
      <t xml:space="preserve">  
</t>
    </r>
    <r>
      <rPr>
        <sz val="10"/>
        <rFont val="Arial CE"/>
        <family val="0"/>
      </rPr>
      <t>780869</t>
    </r>
  </si>
  <si>
    <t>6.</t>
  </si>
  <si>
    <t>Rozbudowa drogi gminnej Gulewo – Józefków L=1500mb</t>
  </si>
  <si>
    <t>A.      
B.
C.
D.</t>
  </si>
  <si>
    <t>7.</t>
  </si>
  <si>
    <t>8.</t>
  </si>
  <si>
    <t>801</t>
  </si>
  <si>
    <t>80101</t>
  </si>
  <si>
    <t>Rozbudowa budynku Szkoły Podstawowej i Gimnazjum o salę gimnastyczną w Stefanowie</t>
  </si>
  <si>
    <t>A.202100      
B.
C.
D.</t>
  </si>
  <si>
    <t>A.      202100
B.
C.
D.</t>
  </si>
  <si>
    <t>Ogółem</t>
  </si>
  <si>
    <t>A.202100
B.134453
C.
D.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</si>
  <si>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</si>
  <si>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</si>
  <si>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</si>
  <si>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</si>
  <si>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</si>
  <si>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D. ZPORR</t>
  </si>
  <si>
    <t>(** kol. 4 do wykorzystania fakultatywnego)</t>
  </si>
  <si>
    <t>Zadania inwestycyjne w 2007 r.</t>
  </si>
  <si>
    <t>Nazwa zadania inwestycyjnego</t>
  </si>
  <si>
    <r>
      <t xml:space="preserve">rok budżetowy 2007 </t>
    </r>
    <r>
      <rPr>
        <b/>
        <sz val="10"/>
        <rFont val="Arial CE"/>
        <family val="0"/>
      </rPr>
      <t>(8+9+10+11)</t>
    </r>
  </si>
  <si>
    <t>środki pochodzące
z innych  źródeł*</t>
  </si>
  <si>
    <t>Budowa sieci kanalizacji sanitarnej z przyłączami dla części m. Gorzewo i Klusek</t>
  </si>
  <si>
    <t>A.      
B.134453
C.
…</t>
  </si>
  <si>
    <t>Budowa sieci wodociągowej z przyłączami w m. Osiny II etap</t>
  </si>
  <si>
    <t>Budowa wodociągu Zalesie szpital</t>
  </si>
  <si>
    <t>Budowa wodociągu – spinki SUW Bierzewice – SUW Bielawy</t>
  </si>
  <si>
    <t>Budowa oczyszczalni ścieków przy szkołach w Emilianowie, Solcu, Zwoleniu i Teodorowie.</t>
  </si>
  <si>
    <t>Budowa studni głębinowej awaryjnej w Leśniewicach</t>
  </si>
  <si>
    <t>Budowa studni głębinowej awaryjnej w Krzywiu</t>
  </si>
  <si>
    <t>Budowa studni głębinowej awaryjnej w Stanisławowie Skrzańskim</t>
  </si>
  <si>
    <t>Wykonanie projektów tech. budowy wodociągów i kanalizacji na terenie gminy.</t>
  </si>
  <si>
    <t>RAZEM O10</t>
  </si>
  <si>
    <t xml:space="preserve">Przebudowa drogi gminnej w Zieleńcu </t>
  </si>
  <si>
    <t>Przebudowa drogi gminnej  Zaborów Nowy – Sokołów</t>
  </si>
  <si>
    <t>Rozbudowa i przebudowa drogi gminnej Patrówek- Marianka odc. Górki Marianka</t>
  </si>
  <si>
    <t>Rozbudowa drogi gminnej Gulewo – Józefków</t>
  </si>
  <si>
    <t>Budowa chodnika w ciągu drogi wojewódzkiej nr 581 na odcinku Zaborów Stary – Sokołów</t>
  </si>
  <si>
    <t>A.                    B.                   C.</t>
  </si>
  <si>
    <t>Budowa ścieżki pieszo – rowerowej w Stefanowie w ciągu drogi krajowej L=922 mb</t>
  </si>
  <si>
    <t>Wydatki inwestycyjne związane z budową sieci internetowej na terenie gminy</t>
  </si>
  <si>
    <t>Wydatki inwestycyjne związane z modernizacją budynków gminnych</t>
  </si>
  <si>
    <t>Wydatki inwestycyjne związane z budową sieci internetowej w budynku Urzędu Gminy</t>
  </si>
  <si>
    <t>Zakup samochodu dla potrzeb Urzędu Gminy</t>
  </si>
  <si>
    <t>Rozbudowa budynku szkoły Podstawowej i Gimnazjum o sale gimnastyczną w Stefanowie</t>
  </si>
  <si>
    <t>A.202100     
B.
C.
…</t>
  </si>
  <si>
    <t>A.202100    
B.134453
C.
…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</si>
  <si>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</si>
  <si>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</si>
  <si>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</si>
  <si>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</si>
  <si>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</si>
  <si>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</si>
  <si>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</si>
  <si>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</si>
  <si>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</si>
  <si>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</si>
  <si>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</si>
  <si>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</si>
  <si>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</si>
  <si>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</si>
  <si>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</si>
  <si>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</si>
  <si>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</si>
  <si>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</si>
  <si>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</si>
  <si>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</si>
  <si>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</si>
  <si>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</si>
  <si>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 xml:space="preserve">ZINTEGROWANY PROGRAM OPERACYJNY ROZWOJU REGIONALNEGO   </t>
  </si>
  <si>
    <t>Priorytet:</t>
  </si>
  <si>
    <t>ROZWÓJ LOKALNY</t>
  </si>
  <si>
    <t>Działanie:</t>
  </si>
  <si>
    <t xml:space="preserve">3.2 OBSZARY PODLEGAJACE RESTRUKTURYZACJI </t>
  </si>
  <si>
    <t>Nazwa projektu:</t>
  </si>
  <si>
    <t>BUDOWA SIECI KANALIZACJI SANITARNEJ Z PRZYŁĄCZAMI DLA CZĘŚCI M. GORZEWO I KLUSEK</t>
  </si>
  <si>
    <t>Razem wydatki:</t>
  </si>
  <si>
    <r>
      <t>010-01010</t>
    </r>
    <r>
      <rPr>
        <sz val="8"/>
        <rFont val="Arial"/>
        <family val="2"/>
      </rPr>
      <t>§6050</t>
    </r>
  </si>
  <si>
    <t>z tego: 2007 r.</t>
  </si>
  <si>
    <t>2010 r.***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</si>
  <si>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</si>
  <si>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</si>
  <si>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</si>
  <si>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</si>
  <si>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</si>
  <si>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</si>
  <si>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Przychody i rozchody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</si>
  <si>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</si>
  <si>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</si>
  <si>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</si>
  <si>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</si>
  <si>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</si>
  <si>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</si>
  <si>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</si>
  <si>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</si>
  <si>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</si>
  <si>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-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</si>
  <si>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</si>
  <si>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</si>
  <si>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</si>
  <si>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</si>
  <si>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</si>
  <si>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</si>
  <si>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</si>
  <si>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</si>
  <si>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</si>
  <si>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</si>
  <si>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</si>
  <si>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</si>
  <si>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</si>
  <si>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</si>
  <si>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</si>
  <si>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</si>
  <si>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</si>
  <si>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</si>
  <si>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</si>
  <si>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</si>
  <si>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</si>
  <si>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</si>
  <si>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</si>
  <si>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</si>
  <si>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2007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</si>
  <si>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</si>
  <si>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</si>
  <si>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</si>
  <si>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</si>
  <si>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</si>
  <si>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</si>
  <si>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</si>
  <si>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§ 4010 -Wynagrodzenia osobowe pracowników</t>
  </si>
  <si>
    <t>§ 4040 – Dodatkowe wynagrodzenia roczne</t>
  </si>
  <si>
    <t>§ 4110 – Składki na ubezpieczenia społeczne</t>
  </si>
  <si>
    <t>§ 4120 – Składki na Fundusz Pracy</t>
  </si>
  <si>
    <t>§ 4210 –  Zakup materiałów i wyposażenia</t>
  </si>
  <si>
    <t>§ 4440 – Odpisy na zakładowy fundusz świad socjal.</t>
  </si>
  <si>
    <t>§ 4170 – Wynagrodzenia bezosobowe</t>
  </si>
  <si>
    <t xml:space="preserve">§ 4210 – Zakup materiałów i wyposażenia  </t>
  </si>
  <si>
    <t xml:space="preserve">§ 3020 -Wydatki osobowe niezaliczane do wynagrodzeń </t>
  </si>
  <si>
    <t>§ 3110 – Świadczenia społeczne</t>
  </si>
  <si>
    <t>§ 4010 – Wynagrodzenia osobowe pracowników</t>
  </si>
  <si>
    <t xml:space="preserve">§ 4040 –  Dodatkowe wynagrodzenia roczne  </t>
  </si>
  <si>
    <t xml:space="preserve">§ 4110  – Składki na ubezpieczenia społeczne   </t>
  </si>
  <si>
    <t xml:space="preserve">§ 4120 –  Składki na Fundusz Pracy   </t>
  </si>
  <si>
    <t>§ 4300 –  Zakup usług pozostałych</t>
  </si>
  <si>
    <t>§ 4410 –  Podróże służbowe krajowe</t>
  </si>
  <si>
    <t>§ 4130- Składki na ubezpieczenia społeczne</t>
  </si>
  <si>
    <t>§ 3110- Świadczenia społeczne</t>
  </si>
  <si>
    <t>(* kol. 3 do wykorzystania fakultatywnego)</t>
  </si>
  <si>
    <t>Dotacje celowe na zadania własne gminy w 2007r.</t>
  </si>
  <si>
    <t>§ 3020 –  Wydatki osobowe niezaliczane do wynagrodzeń</t>
  </si>
  <si>
    <t>§ 4440 –  Odpisy na zakładowy fundusz świad socjalnych</t>
  </si>
  <si>
    <t>§ 4220 –Zakup środków żywności</t>
  </si>
  <si>
    <t>Dotacje podmiotowe * w 2007r.</t>
  </si>
  <si>
    <t>KULTURA I OCHRONA DZIEDZ. NARODOW.</t>
  </si>
  <si>
    <t>W tym :</t>
  </si>
  <si>
    <t>§ 3020 –     2.000</t>
  </si>
  <si>
    <t>§ 4010 – 143.836</t>
  </si>
  <si>
    <t>§ 4040 –   12.000</t>
  </si>
  <si>
    <t>§ 4110 –   28.000</t>
  </si>
  <si>
    <t>§ 4120 –    3.800</t>
  </si>
  <si>
    <t>§ 4210 –     6.900</t>
  </si>
  <si>
    <t>Zakup pomocy naukowych,dydaktycznych,książek</t>
  </si>
  <si>
    <t>§ 4240 –   10.000</t>
  </si>
  <si>
    <t>§ 4260 –    1.400</t>
  </si>
  <si>
    <t>§ 4300 –    1.420</t>
  </si>
  <si>
    <t>Opłaty z tytułu zakupu usług telef stacjon.</t>
  </si>
  <si>
    <t>§ 4370 –    4.440</t>
  </si>
  <si>
    <t>Opłaty czynszowe za pomieszczenia biur.</t>
  </si>
  <si>
    <t>§ 4400 –    1.800</t>
  </si>
  <si>
    <t>§ 4410 –    1.140</t>
  </si>
  <si>
    <t>Odpisy na zakładowy fundusz świad .socjalnych</t>
  </si>
  <si>
    <t>§ 4440 –    5.064</t>
  </si>
  <si>
    <t>Zakup akcesoriów komputerowych,w tym programów i licencji</t>
  </si>
  <si>
    <t>§ 4750 –    2.400</t>
  </si>
  <si>
    <t>Dotacje celowe na zadania własne gminy realizowane przez podmioty należące
i nienależące do sektora finansów publicznych w 2007 r.</t>
  </si>
  <si>
    <t>Nazwa zadania</t>
  </si>
  <si>
    <t>Kwota dotacji</t>
  </si>
  <si>
    <t>Zasiłki i pomoc w naturze</t>
  </si>
  <si>
    <t>§ 3110  - Świadczenia społeczne</t>
  </si>
  <si>
    <t>Obsługa finansowa Ośrodka Pomocy Społecznej</t>
  </si>
  <si>
    <t>§ 3020 – Wydatki osobowe nie zaliczane do wynagr.</t>
  </si>
  <si>
    <t>§4110 – Składki na ubezpieczenia społeczne</t>
  </si>
  <si>
    <t>§ 4440 – Odpisy na zakładowy fundusz świad. Socjal</t>
  </si>
  <si>
    <t>Dożywianie dzieci</t>
  </si>
  <si>
    <t>§ 4220 – Zakup środków żywności</t>
  </si>
  <si>
    <t>(* kol. 4 do wykorzystania fakultatywnego)</t>
  </si>
  <si>
    <t>Dotacje podmiotowe* w 2007 r.</t>
  </si>
  <si>
    <t>Nazwa instytucji</t>
  </si>
  <si>
    <t>INSTYTUCJE KULTURY – BIBLIOTEKI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</si>
  <si>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</si>
  <si>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</si>
  <si>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Plan przychodów i wydatków zakładów budżetowych, gospodarstw pomocniczych</t>
  </si>
  <si>
    <t xml:space="preserve"> oraz dochodów i wydatków dochodów własnych jednostek budżetowych na 2007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</si>
  <si>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</si>
  <si>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</si>
  <si>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</si>
  <si>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</si>
  <si>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</si>
  <si>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</si>
  <si>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</si>
  <si>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</si>
  <si>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</si>
  <si>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</si>
  <si>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</si>
  <si>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</si>
  <si>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</si>
  <si>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1.ZAKŁAD KOMUNALNY – SOLEC</t>
  </si>
  <si>
    <t>II.</t>
  </si>
  <si>
    <t>Gospodarstwa pomocnicze</t>
  </si>
  <si>
    <t>III.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</si>
  <si>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</si>
  <si>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</si>
  <si>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</si>
  <si>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</si>
  <si>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</si>
  <si>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 xml:space="preserve">                     PLAN ZADAŃ REALIZOWANYCH ZE ŚRODKÓW Z TYTUŁU WYDANYCH ZEZWOLEŃ NA SPRZEDAŻ                                                                                                                   NAPOJÓW ALKOHOLOWYCH                  </t>
  </si>
  <si>
    <t xml:space="preserve">Ogółem kwota </t>
  </si>
  <si>
    <t>DOCHODY</t>
  </si>
  <si>
    <t>DOCHODY OD OSÓB PRAWNYCH,FIZYCZNYCH,JEDNOST.</t>
  </si>
  <si>
    <t>Wpływy z innych opłat stanowiących dochody jst na podstawie ustaw</t>
  </si>
  <si>
    <t>WYDATKI</t>
  </si>
  <si>
    <t>Zwalczanie narkomanii</t>
  </si>
  <si>
    <t>RAZEM  85153</t>
  </si>
  <si>
    <t>Przeciwdziałanie alkoholizmowi</t>
  </si>
  <si>
    <t>RAZEM  85154</t>
  </si>
  <si>
    <t xml:space="preserve">                                                               RAZEM 851</t>
  </si>
  <si>
    <t>Plan przychodów i wydatków Gminnego Funduszu</t>
  </si>
  <si>
    <t>Ochrony Środowiska i Gospodarki Wodnej</t>
  </si>
  <si>
    <t>Plan na 2007 r.</t>
  </si>
  <si>
    <t>Stan środków obrotowych na początek roku</t>
  </si>
  <si>
    <t>Przychody</t>
  </si>
  <si>
    <t>Opłaty ekologiczne</t>
  </si>
  <si>
    <t>Akcja – sprzątanie świata § 4300</t>
  </si>
  <si>
    <t>Środki na finansowanie inwestycji ekologicznych</t>
  </si>
  <si>
    <t>IV.</t>
  </si>
  <si>
    <t>Stan środków obrotowych na koniec roku</t>
  </si>
  <si>
    <t>Prognoza kwoty długu i spłat na rok 2007 i lata następne</t>
  </si>
  <si>
    <t>Kwota długu na dzień 31.12.2006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</si>
  <si>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</si>
  <si>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</si>
  <si>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</si>
  <si>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</si>
  <si>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</si>
  <si>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</si>
  <si>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</si>
  <si>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</si>
  <si>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</si>
  <si>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</si>
  <si>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</si>
  <si>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</si>
  <si>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</si>
  <si>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</si>
  <si>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</si>
  <si>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</si>
  <si>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</si>
  <si>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</si>
  <si>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</si>
  <si>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</si>
  <si>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</si>
  <si>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</si>
  <si>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</si>
  <si>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</si>
  <si>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</si>
  <si>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</si>
  <si>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</si>
  <si>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</si>
  <si>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</si>
  <si>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</si>
  <si>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</si>
  <si>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</si>
  <si>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</si>
  <si>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</si>
  <si>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</si>
  <si>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</si>
  <si>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</si>
  <si>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</si>
  <si>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</si>
  <si>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</si>
  <si>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(1-2.1.1-2.1.2- 2.2):3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</si>
  <si>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</si>
  <si>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(1.1+1.2-2.1.1-2.1.2):3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</si>
  <si>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</si>
  <si>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</si>
  <si>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</si>
  <si>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</si>
  <si>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Plan dochodów z zakresu administracji rządowej</t>
  </si>
  <si>
    <t>Nazwa jednostki pomocniczej</t>
  </si>
  <si>
    <t>Kwota</t>
  </si>
  <si>
    <r>
      <t xml:space="preserve">                              </t>
    </r>
    <r>
      <rPr>
        <b/>
        <sz val="10"/>
        <rFont val="Arial CE"/>
        <family val="0"/>
      </rPr>
      <t>ADMINISTRACJA PUBLICZNA</t>
    </r>
  </si>
  <si>
    <t xml:space="preserve">                          Urzędy Wojewódzkie</t>
  </si>
  <si>
    <t>O690</t>
  </si>
  <si>
    <t>Dochody budżetu państwa związane z realizacją zadań zlecanych jednostkom samorządu terytorialnego</t>
  </si>
  <si>
    <t>Dochody jednostek samorządu terytorialnego związane z realizacją zadań z zakresu administracji rządowej oraz innych zadań zleconych ustawami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</si>
</sst>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YYYY/MM/DD"/>
    <numFmt numFmtId="167" formatCode="0.00%"/>
  </numFmts>
  <fonts count="31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10"/>
      <name val="Lucida Sans Unicode"/>
      <family val="0"/>
    </font>
    <font>
      <b/>
      <sz val="9"/>
      <name val="Arial CE"/>
      <family val="0"/>
    </font>
    <font>
      <b/>
      <sz val="13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i/>
      <sz val="9"/>
      <name val="Arial CE"/>
      <family val="0"/>
    </font>
    <font>
      <i/>
      <vertAlign val="superscript"/>
      <sz val="10"/>
      <name val="Arial CE"/>
      <family val="0"/>
    </font>
    <font>
      <sz val="10.5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5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3" borderId="1" xfId="0" applyFont="1" applyFill="1" applyBorder="1" applyAlignment="1">
      <alignment horizontal="right"/>
    </xf>
    <xf numFmtId="164" fontId="0" fillId="3" borderId="1" xfId="0" applyFill="1" applyBorder="1" applyAlignment="1">
      <alignment horizontal="right" vertical="center"/>
    </xf>
    <xf numFmtId="164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0" fillId="3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vertical="center"/>
    </xf>
    <xf numFmtId="164" fontId="0" fillId="3" borderId="1" xfId="0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vertical="center" wrapText="1"/>
    </xf>
    <xf numFmtId="164" fontId="0" fillId="3" borderId="1" xfId="0" applyFill="1" applyBorder="1" applyAlignment="1">
      <alignment horizontal="left" vertical="center"/>
    </xf>
    <xf numFmtId="164" fontId="4" fillId="0" borderId="1" xfId="0" applyFont="1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4" fontId="4" fillId="0" borderId="0" xfId="0" applyFont="1" applyAlignment="1">
      <alignment/>
    </xf>
    <xf numFmtId="164" fontId="0" fillId="0" borderId="0" xfId="0" applyAlignment="1">
      <alignment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0" fillId="0" borderId="2" xfId="0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" xfId="0" applyFont="1" applyBorder="1" applyAlignment="1">
      <alignment horizontal="left" vertical="top" wrapText="1"/>
    </xf>
    <xf numFmtId="164" fontId="14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4" fontId="11" fillId="3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11" fillId="3" borderId="1" xfId="0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164" fontId="1" fillId="4" borderId="1" xfId="0" applyFont="1" applyFill="1" applyBorder="1" applyAlignment="1">
      <alignment horizontal="center" vertical="top" wrapText="1"/>
    </xf>
    <xf numFmtId="164" fontId="11" fillId="4" borderId="1" xfId="0" applyFont="1" applyFill="1" applyBorder="1" applyAlignment="1">
      <alignment horizontal="left" vertical="top" wrapText="1"/>
    </xf>
    <xf numFmtId="165" fontId="11" fillId="4" borderId="1" xfId="0" applyNumberFormat="1" applyFont="1" applyFill="1" applyBorder="1" applyAlignment="1">
      <alignment horizontal="right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4" borderId="1" xfId="0" applyFont="1" applyFill="1" applyBorder="1" applyAlignment="1">
      <alignment horizontal="center" vertical="top" wrapText="1"/>
    </xf>
    <xf numFmtId="164" fontId="15" fillId="0" borderId="1" xfId="0" applyFont="1" applyBorder="1" applyAlignment="1">
      <alignment horizontal="left" vertical="top" wrapText="1"/>
    </xf>
    <xf numFmtId="164" fontId="1" fillId="0" borderId="0" xfId="0" applyFont="1" applyAlignment="1">
      <alignment horizontal="center" vertical="center"/>
    </xf>
    <xf numFmtId="164" fontId="1" fillId="4" borderId="1" xfId="0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right" vertical="top" wrapText="1"/>
    </xf>
    <xf numFmtId="164" fontId="0" fillId="0" borderId="0" xfId="0" applyFont="1" applyAlignment="1">
      <alignment vertical="center"/>
    </xf>
    <xf numFmtId="164" fontId="0" fillId="0" borderId="3" xfId="0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right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0" borderId="5" xfId="0" applyFont="1" applyBorder="1" applyAlignment="1">
      <alignment horizontal="center"/>
    </xf>
    <xf numFmtId="164" fontId="4" fillId="0" borderId="5" xfId="0" applyFont="1" applyBorder="1" applyAlignment="1">
      <alignment vertical="center"/>
    </xf>
    <xf numFmtId="164" fontId="4" fillId="0" borderId="5" xfId="0" applyFont="1" applyBorder="1" applyAlignment="1">
      <alignment vertical="center" wrapText="1"/>
    </xf>
    <xf numFmtId="164" fontId="4" fillId="0" borderId="6" xfId="0" applyFont="1" applyBorder="1" applyAlignment="1">
      <alignment vertical="center" wrapText="1"/>
    </xf>
    <xf numFmtId="164" fontId="4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0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wrapText="1"/>
    </xf>
    <xf numFmtId="164" fontId="1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7" xfId="0" applyFont="1" applyBorder="1" applyAlignment="1">
      <alignment vertic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vertical="center" wrapText="1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right" vertical="center"/>
    </xf>
    <xf numFmtId="164" fontId="0" fillId="0" borderId="5" xfId="0" applyFont="1" applyBorder="1" applyAlignment="1">
      <alignment horizontal="right" vertical="center"/>
    </xf>
    <xf numFmtId="164" fontId="18" fillId="0" borderId="4" xfId="0" applyFont="1" applyBorder="1" applyAlignment="1">
      <alignment vertical="center" wrapText="1"/>
    </xf>
    <xf numFmtId="164" fontId="4" fillId="0" borderId="5" xfId="0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16" fillId="0" borderId="5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9" fillId="0" borderId="5" xfId="0" applyFont="1" applyBorder="1" applyAlignment="1">
      <alignment vertical="center" wrapText="1"/>
    </xf>
    <xf numFmtId="164" fontId="18" fillId="0" borderId="2" xfId="0" applyFont="1" applyBorder="1" applyAlignment="1">
      <alignment vertical="center" wrapText="1"/>
    </xf>
    <xf numFmtId="164" fontId="19" fillId="0" borderId="2" xfId="0" applyFont="1" applyBorder="1" applyAlignment="1">
      <alignment horizontal="left" vertical="center"/>
    </xf>
    <xf numFmtId="164" fontId="20" fillId="0" borderId="0" xfId="20" applyFont="1">
      <alignment/>
      <protection/>
    </xf>
    <xf numFmtId="164" fontId="11" fillId="0" borderId="0" xfId="20" applyFont="1" applyBorder="1" applyAlignment="1">
      <alignment horizontal="center"/>
      <protection/>
    </xf>
    <xf numFmtId="164" fontId="21" fillId="2" borderId="2" xfId="20" applyFont="1" applyFill="1" applyBorder="1" applyAlignment="1">
      <alignment horizontal="center" vertical="center"/>
      <protection/>
    </xf>
    <xf numFmtId="164" fontId="21" fillId="2" borderId="2" xfId="20" applyFont="1" applyFill="1" applyBorder="1" applyAlignment="1">
      <alignment horizontal="center" vertical="center" wrapText="1"/>
      <protection/>
    </xf>
    <xf numFmtId="164" fontId="13" fillId="0" borderId="2" xfId="20" applyFont="1" applyBorder="1" applyAlignment="1">
      <alignment horizontal="center" vertical="center"/>
      <protection/>
    </xf>
    <xf numFmtId="164" fontId="21" fillId="0" borderId="4" xfId="20" applyFont="1" applyBorder="1" applyAlignment="1">
      <alignment horizontal="center"/>
      <protection/>
    </xf>
    <xf numFmtId="164" fontId="21" fillId="0" borderId="4" xfId="20" applyFont="1" applyBorder="1">
      <alignment/>
      <protection/>
    </xf>
    <xf numFmtId="164" fontId="21" fillId="0" borderId="0" xfId="20" applyFont="1">
      <alignment/>
      <protection/>
    </xf>
    <xf numFmtId="164" fontId="20" fillId="0" borderId="5" xfId="20" applyFont="1" applyBorder="1" applyAlignment="1">
      <alignment horizontal="center" vertical="center"/>
      <protection/>
    </xf>
    <xf numFmtId="164" fontId="20" fillId="0" borderId="5" xfId="20" applyFont="1" applyBorder="1">
      <alignment/>
      <protection/>
    </xf>
    <xf numFmtId="164" fontId="20" fillId="0" borderId="5" xfId="20" applyFont="1" applyBorder="1" applyAlignment="1">
      <alignment horizontal="left"/>
      <protection/>
    </xf>
    <xf numFmtId="164" fontId="20" fillId="0" borderId="8" xfId="20" applyFont="1" applyBorder="1" applyAlignment="1">
      <alignment horizontal="left"/>
      <protection/>
    </xf>
    <xf numFmtId="164" fontId="20" fillId="0" borderId="9" xfId="20" applyFont="1" applyBorder="1" applyAlignment="1">
      <alignment horizontal="center"/>
      <protection/>
    </xf>
    <xf numFmtId="164" fontId="20" fillId="0" borderId="10" xfId="20" applyFont="1" applyBorder="1" applyAlignment="1">
      <alignment horizontal="center"/>
      <protection/>
    </xf>
    <xf numFmtId="165" fontId="20" fillId="0" borderId="5" xfId="20" applyNumberFormat="1" applyFont="1" applyBorder="1">
      <alignment/>
      <protection/>
    </xf>
    <xf numFmtId="164" fontId="20" fillId="0" borderId="5" xfId="20" applyFont="1" applyBorder="1" applyAlignment="1">
      <alignment/>
      <protection/>
    </xf>
    <xf numFmtId="165" fontId="20" fillId="0" borderId="5" xfId="20" applyNumberFormat="1" applyFont="1" applyBorder="1" applyAlignment="1">
      <alignment/>
      <protection/>
    </xf>
    <xf numFmtId="164" fontId="21" fillId="0" borderId="5" xfId="20" applyFont="1" applyBorder="1" applyAlignment="1">
      <alignment horizontal="center"/>
      <protection/>
    </xf>
    <xf numFmtId="164" fontId="21" fillId="0" borderId="5" xfId="20" applyFont="1" applyBorder="1">
      <alignment/>
      <protection/>
    </xf>
    <xf numFmtId="165" fontId="21" fillId="0" borderId="5" xfId="20" applyNumberFormat="1" applyFont="1" applyBorder="1">
      <alignment/>
      <protection/>
    </xf>
    <xf numFmtId="164" fontId="20" fillId="0" borderId="5" xfId="20" applyFont="1" applyBorder="1" applyAlignment="1">
      <alignment horizontal="center"/>
      <protection/>
    </xf>
    <xf numFmtId="164" fontId="21" fillId="0" borderId="2" xfId="20" applyFont="1" applyBorder="1" applyAlignment="1">
      <alignment horizontal="center"/>
      <protection/>
    </xf>
    <xf numFmtId="165" fontId="21" fillId="0" borderId="2" xfId="20" applyNumberFormat="1" applyFont="1" applyBorder="1">
      <alignment/>
      <protection/>
    </xf>
    <xf numFmtId="164" fontId="22" fillId="0" borderId="0" xfId="20" applyFont="1" applyBorder="1" applyAlignment="1">
      <alignment horizontal="left"/>
      <protection/>
    </xf>
    <xf numFmtId="164" fontId="22" fillId="0" borderId="0" xfId="20" applyFont="1">
      <alignment/>
      <protection/>
    </xf>
    <xf numFmtId="164" fontId="2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16" fillId="0" borderId="0" xfId="0" applyFont="1" applyAlignment="1">
      <alignment horizontal="right" vertical="top"/>
    </xf>
    <xf numFmtId="164" fontId="24" fillId="0" borderId="2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0" borderId="5" xfId="0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right" vertical="center"/>
    </xf>
    <xf numFmtId="164" fontId="0" fillId="0" borderId="11" xfId="0" applyFont="1" applyBorder="1" applyAlignment="1">
      <alignment vertical="center"/>
    </xf>
    <xf numFmtId="164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25" fillId="0" borderId="0" xfId="0" applyFont="1" applyAlignment="1">
      <alignment/>
    </xf>
    <xf numFmtId="164" fontId="25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2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6" fillId="0" borderId="0" xfId="0" applyFont="1" applyBorder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4" fontId="16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4" xfId="0" applyFont="1" applyBorder="1" applyAlignment="1">
      <alignment vertical="center"/>
    </xf>
    <xf numFmtId="164" fontId="16" fillId="0" borderId="5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16" fillId="0" borderId="11" xfId="0" applyFont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/>
    </xf>
    <xf numFmtId="164" fontId="4" fillId="0" borderId="4" xfId="0" applyFont="1" applyBorder="1" applyAlignment="1">
      <alignment horizontal="right" vertical="center" wrapText="1"/>
    </xf>
    <xf numFmtId="164" fontId="26" fillId="0" borderId="5" xfId="0" applyFont="1" applyBorder="1" applyAlignment="1">
      <alignment vertical="center"/>
    </xf>
    <xf numFmtId="164" fontId="0" fillId="0" borderId="5" xfId="0" applyFont="1" applyBorder="1" applyAlignment="1">
      <alignment horizontal="left" vertical="center"/>
    </xf>
    <xf numFmtId="164" fontId="0" fillId="0" borderId="11" xfId="0" applyFont="1" applyBorder="1" applyAlignment="1">
      <alignment vertical="center"/>
    </xf>
    <xf numFmtId="164" fontId="0" fillId="0" borderId="11" xfId="0" applyFont="1" applyBorder="1" applyAlignment="1">
      <alignment horizontal="left" vertical="center"/>
    </xf>
    <xf numFmtId="164" fontId="0" fillId="0" borderId="11" xfId="0" applyFont="1" applyBorder="1" applyAlignment="1">
      <alignment vertical="center" wrapText="1"/>
    </xf>
    <xf numFmtId="164" fontId="3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4" fontId="4" fillId="0" borderId="4" xfId="0" applyFont="1" applyBorder="1" applyAlignment="1">
      <alignment horizontal="center"/>
    </xf>
    <xf numFmtId="164" fontId="4" fillId="0" borderId="4" xfId="0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5" fontId="6" fillId="0" borderId="2" xfId="0" applyNumberFormat="1" applyFont="1" applyBorder="1" applyAlignment="1">
      <alignment vertical="center"/>
    </xf>
    <xf numFmtId="164" fontId="9" fillId="0" borderId="0" xfId="0" applyFont="1" applyAlignment="1">
      <alignment horizontal="right" vertical="center"/>
    </xf>
    <xf numFmtId="164" fontId="8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12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 indent="1"/>
    </xf>
    <xf numFmtId="165" fontId="0" fillId="0" borderId="5" xfId="0" applyNumberForma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 indent="2"/>
    </xf>
    <xf numFmtId="164" fontId="0" fillId="0" borderId="11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 indent="2"/>
    </xf>
    <xf numFmtId="165" fontId="0" fillId="0" borderId="11" xfId="0" applyNumberFormat="1" applyBorder="1" applyAlignment="1">
      <alignment vertical="center"/>
    </xf>
    <xf numFmtId="165" fontId="0" fillId="0" borderId="1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4" fontId="4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28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right" vertical="center"/>
    </xf>
    <xf numFmtId="164" fontId="0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4" fontId="28" fillId="0" borderId="1" xfId="0" applyFont="1" applyBorder="1" applyAlignment="1">
      <alignment horizontal="left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5" fontId="0" fillId="0" borderId="11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0" xfId="0" applyFont="1" applyAlignment="1">
      <alignment horizontal="right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wrapText="1"/>
    </xf>
    <xf numFmtId="164" fontId="13" fillId="0" borderId="0" xfId="0" applyFont="1" applyAlignment="1">
      <alignment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1" fillId="0" borderId="2" xfId="0" applyFont="1" applyBorder="1" applyAlignment="1">
      <alignment horizontal="center" wrapText="1"/>
    </xf>
    <xf numFmtId="164" fontId="1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horizontal="right" vertical="top" wrapText="1"/>
    </xf>
    <xf numFmtId="164" fontId="1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left" wrapText="1" indent="1"/>
    </xf>
    <xf numFmtId="164" fontId="1" fillId="0" borderId="2" xfId="0" applyFont="1" applyBorder="1" applyAlignment="1">
      <alignment horizontal="left" wrapText="1" indent="8"/>
    </xf>
    <xf numFmtId="165" fontId="11" fillId="0" borderId="2" xfId="0" applyNumberFormat="1" applyFont="1" applyBorder="1" applyAlignment="1">
      <alignment horizontal="right" wrapText="1"/>
    </xf>
    <xf numFmtId="164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horizontal="right" wrapText="1"/>
    </xf>
    <xf numFmtId="165" fontId="11" fillId="0" borderId="2" xfId="0" applyNumberFormat="1" applyFont="1" applyBorder="1" applyAlignment="1">
      <alignment horizontal="right" vertical="top" wrapText="1"/>
    </xf>
    <xf numFmtId="164" fontId="11" fillId="0" borderId="0" xfId="0" applyFont="1" applyAlignment="1">
      <alignment/>
    </xf>
    <xf numFmtId="164" fontId="1" fillId="0" borderId="0" xfId="0" applyFont="1" applyAlignment="1">
      <alignment horizontal="left" vertical="center"/>
    </xf>
    <xf numFmtId="164" fontId="11" fillId="0" borderId="2" xfId="0" applyFont="1" applyBorder="1" applyAlignment="1">
      <alignment horizontal="left" wrapText="1" indent="1"/>
    </xf>
    <xf numFmtId="167" fontId="1" fillId="0" borderId="2" xfId="0" applyNumberFormat="1" applyFont="1" applyBorder="1" applyAlignment="1">
      <alignment horizontal="right" vertical="top" wrapText="1"/>
    </xf>
    <xf numFmtId="167" fontId="1" fillId="0" borderId="2" xfId="0" applyNumberFormat="1" applyFont="1" applyBorder="1" applyAlignment="1">
      <alignment horizontal="center" vertical="top" wrapText="1"/>
    </xf>
    <xf numFmtId="164" fontId="6" fillId="2" borderId="2" xfId="0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4" fontId="0" fillId="0" borderId="4" xfId="0" applyNumberFormat="1" applyFont="1" applyBorder="1" applyAlignment="1">
      <alignment vertical="center"/>
    </xf>
    <xf numFmtId="164" fontId="17" fillId="0" borderId="4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right" vertical="center"/>
    </xf>
    <xf numFmtId="164" fontId="4" fillId="0" borderId="2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E139"/>
  <sheetViews>
    <sheetView showGridLines="0" workbookViewId="0" topLeftCell="A76">
      <selection activeCell="E110" sqref="E110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7.25">
      <c r="B1" s="1" t="s">
        <v>0</v>
      </c>
      <c r="C1" s="1"/>
      <c r="D1" s="1"/>
      <c r="E1" s="1"/>
    </row>
    <row r="2" spans="2:4" ht="17.25">
      <c r="B2" s="2"/>
      <c r="C2" s="2"/>
      <c r="D2" s="2"/>
    </row>
    <row r="3" ht="12.75">
      <c r="E3" s="3" t="s">
        <v>1</v>
      </c>
    </row>
    <row r="4" spans="1:5" s="6" customFormat="1" ht="1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</row>
    <row r="5" spans="1:5" s="6" customFormat="1" ht="15" customHeight="1">
      <c r="A5" s="4"/>
      <c r="B5" s="4"/>
      <c r="C5" s="4"/>
      <c r="D5" s="4"/>
      <c r="E5" s="4"/>
    </row>
    <row r="6" spans="1:5" s="8" customFormat="1" ht="7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ht="19.5" customHeight="1">
      <c r="A7" s="9" t="s">
        <v>7</v>
      </c>
      <c r="B7" s="10"/>
      <c r="C7" s="11"/>
      <c r="D7" s="11" t="s">
        <v>8</v>
      </c>
      <c r="E7" s="12"/>
    </row>
    <row r="8" spans="1:5" ht="19.5" customHeight="1">
      <c r="A8" s="13"/>
      <c r="B8" s="14" t="s">
        <v>9</v>
      </c>
      <c r="C8" s="15">
        <v>6290</v>
      </c>
      <c r="D8" s="16" t="s">
        <v>10</v>
      </c>
      <c r="E8" s="17">
        <v>156000</v>
      </c>
    </row>
    <row r="9" spans="1:5" ht="15.75" customHeight="1">
      <c r="A9" s="13"/>
      <c r="B9" s="18" t="s">
        <v>11</v>
      </c>
      <c r="C9" s="19"/>
      <c r="D9" s="20"/>
      <c r="E9" s="21">
        <f>E8</f>
        <v>156000</v>
      </c>
    </row>
    <row r="10" spans="1:5" ht="19.5" customHeight="1">
      <c r="A10" s="9" t="s">
        <v>12</v>
      </c>
      <c r="B10" s="10"/>
      <c r="C10" s="22"/>
      <c r="D10" s="23" t="s">
        <v>13</v>
      </c>
      <c r="E10" s="12"/>
    </row>
    <row r="11" spans="1:5" ht="19.5" customHeight="1">
      <c r="A11" s="13"/>
      <c r="B11" s="14" t="s">
        <v>14</v>
      </c>
      <c r="C11" s="15" t="s">
        <v>15</v>
      </c>
      <c r="D11" s="16" t="s">
        <v>16</v>
      </c>
      <c r="E11" s="17">
        <v>12000</v>
      </c>
    </row>
    <row r="12" spans="1:5" ht="13.5" customHeight="1">
      <c r="A12" s="13"/>
      <c r="B12" s="18" t="s">
        <v>17</v>
      </c>
      <c r="C12" s="15"/>
      <c r="D12" s="16"/>
      <c r="E12" s="21">
        <f>E11</f>
        <v>12000</v>
      </c>
    </row>
    <row r="13" spans="1:5" ht="19.5" customHeight="1">
      <c r="A13" s="24">
        <v>400</v>
      </c>
      <c r="B13" s="11"/>
      <c r="C13" s="22"/>
      <c r="D13" s="11" t="s">
        <v>18</v>
      </c>
      <c r="E13" s="12"/>
    </row>
    <row r="14" spans="1:5" ht="19.5" customHeight="1">
      <c r="A14" s="25"/>
      <c r="B14" s="16" t="s">
        <v>19</v>
      </c>
      <c r="C14" s="15" t="s">
        <v>20</v>
      </c>
      <c r="D14" s="16" t="s">
        <v>21</v>
      </c>
      <c r="E14" s="17">
        <v>0</v>
      </c>
    </row>
    <row r="15" spans="1:5" ht="15.75" customHeight="1">
      <c r="A15" s="25"/>
      <c r="B15" s="18" t="s">
        <v>22</v>
      </c>
      <c r="C15" s="15"/>
      <c r="D15" s="16"/>
      <c r="E15" s="21">
        <f>E14</f>
        <v>0</v>
      </c>
    </row>
    <row r="16" spans="1:5" ht="19.5" customHeight="1">
      <c r="A16" s="24">
        <v>600</v>
      </c>
      <c r="B16" s="11"/>
      <c r="C16" s="22"/>
      <c r="D16" s="11" t="s">
        <v>23</v>
      </c>
      <c r="E16" s="12"/>
    </row>
    <row r="17" spans="1:5" ht="29.25" customHeight="1">
      <c r="A17" s="25"/>
      <c r="B17" s="14" t="s">
        <v>24</v>
      </c>
      <c r="C17" s="15">
        <v>2030</v>
      </c>
      <c r="D17" s="26" t="s">
        <v>25</v>
      </c>
      <c r="E17" s="17">
        <v>0</v>
      </c>
    </row>
    <row r="18" spans="1:5" ht="40.5" customHeight="1">
      <c r="A18" s="25"/>
      <c r="B18" s="14"/>
      <c r="C18" s="15">
        <v>6300</v>
      </c>
      <c r="D18" s="26" t="s">
        <v>26</v>
      </c>
      <c r="E18" s="17">
        <v>0</v>
      </c>
    </row>
    <row r="19" spans="1:5" ht="15" customHeight="1">
      <c r="A19" s="25"/>
      <c r="B19" s="18" t="s">
        <v>27</v>
      </c>
      <c r="C19" s="15"/>
      <c r="D19" s="26"/>
      <c r="E19" s="21">
        <f>E17+E18</f>
        <v>0</v>
      </c>
    </row>
    <row r="20" spans="1:5" ht="19.5" customHeight="1">
      <c r="A20" s="24">
        <v>700</v>
      </c>
      <c r="B20" s="27"/>
      <c r="C20" s="22"/>
      <c r="D20" s="23" t="s">
        <v>28</v>
      </c>
      <c r="E20" s="12"/>
    </row>
    <row r="21" spans="1:5" ht="19.5" customHeight="1">
      <c r="A21" s="25"/>
      <c r="B21" s="14" t="s">
        <v>29</v>
      </c>
      <c r="C21" s="15" t="s">
        <v>30</v>
      </c>
      <c r="D21" s="16" t="s">
        <v>31</v>
      </c>
      <c r="E21" s="17">
        <v>500</v>
      </c>
    </row>
    <row r="22" spans="1:5" ht="19.5" customHeight="1">
      <c r="A22" s="25"/>
      <c r="B22" s="14"/>
      <c r="C22" s="15" t="s">
        <v>15</v>
      </c>
      <c r="D22" s="16" t="s">
        <v>16</v>
      </c>
      <c r="E22" s="17">
        <v>100000</v>
      </c>
    </row>
    <row r="23" spans="1:5" ht="19.5" customHeight="1">
      <c r="A23" s="25"/>
      <c r="B23" s="14"/>
      <c r="C23" s="15" t="s">
        <v>32</v>
      </c>
      <c r="D23" s="16" t="s">
        <v>33</v>
      </c>
      <c r="E23" s="17">
        <v>25000</v>
      </c>
    </row>
    <row r="24" spans="1:5" ht="14.25" customHeight="1">
      <c r="A24" s="25"/>
      <c r="B24" s="18" t="s">
        <v>34</v>
      </c>
      <c r="C24" s="15"/>
      <c r="D24" s="16"/>
      <c r="E24" s="21">
        <f>E21+E22+E23</f>
        <v>125500</v>
      </c>
    </row>
    <row r="25" spans="1:5" ht="19.5" customHeight="1">
      <c r="A25" s="24">
        <v>750</v>
      </c>
      <c r="B25" s="27"/>
      <c r="C25" s="22"/>
      <c r="D25" s="11" t="s">
        <v>35</v>
      </c>
      <c r="E25" s="12"/>
    </row>
    <row r="26" spans="1:5" ht="19.5" customHeight="1">
      <c r="A26" s="25"/>
      <c r="B26" s="14" t="s">
        <v>36</v>
      </c>
      <c r="C26" s="15">
        <v>2010</v>
      </c>
      <c r="D26" s="16" t="s">
        <v>37</v>
      </c>
      <c r="E26" s="17">
        <v>63924</v>
      </c>
    </row>
    <row r="27" spans="1:5" ht="19.5" customHeight="1">
      <c r="A27" s="25"/>
      <c r="B27" s="14"/>
      <c r="C27" s="15">
        <v>2360</v>
      </c>
      <c r="D27" s="16" t="s">
        <v>38</v>
      </c>
      <c r="E27" s="17">
        <v>1600</v>
      </c>
    </row>
    <row r="28" spans="1:5" ht="13.5" customHeight="1">
      <c r="A28" s="25"/>
      <c r="B28" s="18" t="s">
        <v>39</v>
      </c>
      <c r="C28" s="19"/>
      <c r="D28" s="20"/>
      <c r="E28" s="21">
        <f>E26+E27</f>
        <v>65524</v>
      </c>
    </row>
    <row r="29" spans="1:5" ht="19.5" customHeight="1">
      <c r="A29" s="24">
        <v>751</v>
      </c>
      <c r="B29" s="27"/>
      <c r="C29" s="22"/>
      <c r="D29" s="23" t="s">
        <v>40</v>
      </c>
      <c r="E29" s="12"/>
    </row>
    <row r="30" spans="1:5" ht="19.5" customHeight="1">
      <c r="A30" s="25"/>
      <c r="B30" s="14" t="s">
        <v>41</v>
      </c>
      <c r="C30" s="15">
        <v>2010</v>
      </c>
      <c r="D30" s="16" t="s">
        <v>37</v>
      </c>
      <c r="E30" s="17">
        <v>1907</v>
      </c>
    </row>
    <row r="31" spans="1:5" ht="14.25" customHeight="1">
      <c r="A31" s="28"/>
      <c r="B31" s="18" t="s">
        <v>42</v>
      </c>
      <c r="C31" s="19"/>
      <c r="D31" s="20"/>
      <c r="E31" s="21">
        <f>E30</f>
        <v>1907</v>
      </c>
    </row>
    <row r="32" spans="1:5" ht="19.5" customHeight="1">
      <c r="A32" s="24">
        <v>754</v>
      </c>
      <c r="B32" s="11"/>
      <c r="C32" s="22"/>
      <c r="D32" s="11" t="s">
        <v>43</v>
      </c>
      <c r="E32" s="12"/>
    </row>
    <row r="33" spans="1:5" ht="19.5" customHeight="1">
      <c r="A33" s="25"/>
      <c r="B33" s="14" t="s">
        <v>44</v>
      </c>
      <c r="C33" s="29">
        <v>2010</v>
      </c>
      <c r="D33" s="16" t="s">
        <v>37</v>
      </c>
      <c r="E33" s="17">
        <v>500</v>
      </c>
    </row>
    <row r="34" spans="1:5" ht="12.75" customHeight="1">
      <c r="A34" s="25"/>
      <c r="B34" s="18" t="s">
        <v>45</v>
      </c>
      <c r="C34" s="19"/>
      <c r="D34" s="20"/>
      <c r="E34" s="21">
        <f>E33</f>
        <v>500</v>
      </c>
    </row>
    <row r="35" spans="1:5" ht="17.25" customHeight="1">
      <c r="A35" s="24">
        <v>756</v>
      </c>
      <c r="B35" s="11"/>
      <c r="C35" s="22"/>
      <c r="D35" s="11" t="s">
        <v>46</v>
      </c>
      <c r="E35" s="12"/>
    </row>
    <row r="36" spans="1:5" ht="17.25" customHeight="1">
      <c r="A36" s="25"/>
      <c r="B36" s="16" t="s">
        <v>47</v>
      </c>
      <c r="C36" s="29" t="s">
        <v>48</v>
      </c>
      <c r="D36" s="16" t="s">
        <v>49</v>
      </c>
      <c r="E36" s="17">
        <v>8000</v>
      </c>
    </row>
    <row r="37" spans="1:5" ht="17.25" customHeight="1">
      <c r="A37" s="25"/>
      <c r="B37" s="16"/>
      <c r="C37" s="29" t="s">
        <v>50</v>
      </c>
      <c r="D37" s="16" t="s">
        <v>51</v>
      </c>
      <c r="E37" s="17">
        <v>500</v>
      </c>
    </row>
    <row r="38" spans="1:5" ht="14.25" customHeight="1">
      <c r="A38" s="25"/>
      <c r="B38" s="18" t="s">
        <v>52</v>
      </c>
      <c r="C38" s="19"/>
      <c r="D38" s="20"/>
      <c r="E38" s="21">
        <f>E36+E37</f>
        <v>8500</v>
      </c>
    </row>
    <row r="39" spans="1:5" ht="17.25" customHeight="1">
      <c r="A39" s="25"/>
      <c r="B39" s="26" t="s">
        <v>53</v>
      </c>
      <c r="C39" s="29" t="s">
        <v>54</v>
      </c>
      <c r="D39" s="16" t="s">
        <v>55</v>
      </c>
      <c r="E39" s="17">
        <v>1740000</v>
      </c>
    </row>
    <row r="40" spans="1:5" ht="17.25" customHeight="1">
      <c r="A40" s="25"/>
      <c r="B40" s="26"/>
      <c r="C40" s="29" t="s">
        <v>56</v>
      </c>
      <c r="D40" s="16" t="s">
        <v>57</v>
      </c>
      <c r="E40" s="17">
        <v>1100</v>
      </c>
    </row>
    <row r="41" spans="1:5" ht="17.25" customHeight="1">
      <c r="A41" s="25"/>
      <c r="B41" s="26"/>
      <c r="C41" s="29" t="s">
        <v>58</v>
      </c>
      <c r="D41" s="16" t="s">
        <v>59</v>
      </c>
      <c r="E41" s="17">
        <v>117600</v>
      </c>
    </row>
    <row r="42" spans="1:5" ht="17.25" customHeight="1">
      <c r="A42" s="25"/>
      <c r="B42" s="26"/>
      <c r="C42" s="29" t="s">
        <v>60</v>
      </c>
      <c r="D42" s="16" t="s">
        <v>61</v>
      </c>
      <c r="E42" s="17">
        <v>0</v>
      </c>
    </row>
    <row r="43" spans="1:5" ht="17.25" customHeight="1">
      <c r="A43" s="25"/>
      <c r="B43" s="26"/>
      <c r="C43" s="29" t="s">
        <v>62</v>
      </c>
      <c r="D43" s="16" t="s">
        <v>63</v>
      </c>
      <c r="E43" s="17">
        <v>5000</v>
      </c>
    </row>
    <row r="44" spans="1:5" ht="17.25" customHeight="1">
      <c r="A44" s="25"/>
      <c r="B44" s="26"/>
      <c r="C44" s="29" t="s">
        <v>50</v>
      </c>
      <c r="D44" s="16" t="s">
        <v>64</v>
      </c>
      <c r="E44" s="17">
        <v>500</v>
      </c>
    </row>
    <row r="45" spans="1:5" ht="13.5" customHeight="1">
      <c r="A45" s="25"/>
      <c r="B45" s="18" t="s">
        <v>65</v>
      </c>
      <c r="C45" s="29"/>
      <c r="D45" s="16"/>
      <c r="E45" s="21">
        <f>E39+E40+E41+E42+E43+E44</f>
        <v>1864200</v>
      </c>
    </row>
    <row r="46" spans="1:5" ht="17.25" customHeight="1">
      <c r="A46" s="25"/>
      <c r="B46" s="30" t="s">
        <v>66</v>
      </c>
      <c r="C46" s="29" t="s">
        <v>54</v>
      </c>
      <c r="D46" s="16" t="s">
        <v>55</v>
      </c>
      <c r="E46" s="17">
        <v>335800</v>
      </c>
    </row>
    <row r="47" spans="1:5" ht="17.25" customHeight="1">
      <c r="A47" s="25"/>
      <c r="B47" s="30"/>
      <c r="C47" s="29" t="s">
        <v>56</v>
      </c>
      <c r="D47" s="16" t="s">
        <v>57</v>
      </c>
      <c r="E47" s="17">
        <v>407600</v>
      </c>
    </row>
    <row r="48" spans="1:5" ht="17.25" customHeight="1">
      <c r="A48" s="25"/>
      <c r="B48" s="30"/>
      <c r="C48" s="29" t="s">
        <v>58</v>
      </c>
      <c r="D48" s="16" t="s">
        <v>59</v>
      </c>
      <c r="E48" s="17">
        <v>27900</v>
      </c>
    </row>
    <row r="49" spans="1:5" ht="17.25" customHeight="1">
      <c r="A49" s="25"/>
      <c r="B49" s="26"/>
      <c r="C49" s="29" t="s">
        <v>60</v>
      </c>
      <c r="D49" s="16" t="s">
        <v>61</v>
      </c>
      <c r="E49" s="17">
        <v>81500</v>
      </c>
    </row>
    <row r="50" spans="1:5" ht="17.25" customHeight="1">
      <c r="A50" s="25"/>
      <c r="B50" s="26"/>
      <c r="C50" s="29" t="s">
        <v>67</v>
      </c>
      <c r="D50" s="16" t="s">
        <v>68</v>
      </c>
      <c r="E50" s="17">
        <v>7000</v>
      </c>
    </row>
    <row r="51" spans="1:5" ht="17.25" customHeight="1">
      <c r="A51" s="25"/>
      <c r="B51" s="26"/>
      <c r="C51" s="29" t="s">
        <v>69</v>
      </c>
      <c r="D51" s="16" t="s">
        <v>70</v>
      </c>
      <c r="E51" s="17">
        <v>500</v>
      </c>
    </row>
    <row r="52" spans="1:5" ht="17.25" customHeight="1">
      <c r="A52" s="25"/>
      <c r="B52" s="26"/>
      <c r="C52" s="29" t="s">
        <v>71</v>
      </c>
      <c r="D52" s="16" t="s">
        <v>72</v>
      </c>
      <c r="E52" s="17">
        <v>20000</v>
      </c>
    </row>
    <row r="53" spans="1:5" ht="17.25" customHeight="1">
      <c r="A53" s="25"/>
      <c r="B53" s="26"/>
      <c r="C53" s="29" t="s">
        <v>73</v>
      </c>
      <c r="D53" s="16" t="s">
        <v>74</v>
      </c>
      <c r="E53" s="17">
        <v>2000</v>
      </c>
    </row>
    <row r="54" spans="1:5" ht="17.25" customHeight="1">
      <c r="A54" s="25"/>
      <c r="B54" s="26"/>
      <c r="C54" s="29" t="s">
        <v>62</v>
      </c>
      <c r="D54" s="16" t="s">
        <v>63</v>
      </c>
      <c r="E54" s="17">
        <v>200000</v>
      </c>
    </row>
    <row r="55" spans="1:5" ht="17.25" customHeight="1">
      <c r="A55" s="25"/>
      <c r="B55" s="26"/>
      <c r="C55" s="29" t="s">
        <v>50</v>
      </c>
      <c r="D55" s="16" t="s">
        <v>75</v>
      </c>
      <c r="E55" s="17">
        <v>5000</v>
      </c>
    </row>
    <row r="56" spans="1:5" ht="12.75" customHeight="1">
      <c r="A56" s="25"/>
      <c r="B56" s="18" t="s">
        <v>76</v>
      </c>
      <c r="C56" s="29"/>
      <c r="D56" s="16"/>
      <c r="E56" s="21">
        <f>E46+E47+E48+E49+E50+E51+E52+E53+E54+E55</f>
        <v>1087300</v>
      </c>
    </row>
    <row r="57" spans="1:5" ht="17.25" customHeight="1">
      <c r="A57" s="25"/>
      <c r="B57" s="26" t="s">
        <v>77</v>
      </c>
      <c r="C57" s="29" t="s">
        <v>78</v>
      </c>
      <c r="D57" s="16" t="s">
        <v>79</v>
      </c>
      <c r="E57" s="17">
        <v>30000</v>
      </c>
    </row>
    <row r="58" spans="1:5" ht="17.25" customHeight="1">
      <c r="A58" s="25"/>
      <c r="B58" s="26"/>
      <c r="C58" s="29" t="s">
        <v>80</v>
      </c>
      <c r="D58" s="16" t="s">
        <v>81</v>
      </c>
      <c r="E58" s="17">
        <v>3700</v>
      </c>
    </row>
    <row r="59" spans="1:5" ht="17.25" customHeight="1">
      <c r="A59" s="25"/>
      <c r="B59" s="26"/>
      <c r="C59" s="29" t="s">
        <v>82</v>
      </c>
      <c r="D59" s="16" t="s">
        <v>83</v>
      </c>
      <c r="E59" s="17">
        <v>115000</v>
      </c>
    </row>
    <row r="60" spans="1:5" ht="17.25" customHeight="1">
      <c r="A60" s="25"/>
      <c r="B60" s="26"/>
      <c r="C60" s="29" t="s">
        <v>73</v>
      </c>
      <c r="D60" s="16" t="s">
        <v>74</v>
      </c>
      <c r="E60" s="17">
        <v>2000</v>
      </c>
    </row>
    <row r="61" spans="1:5" ht="13.5" customHeight="1">
      <c r="A61" s="25"/>
      <c r="B61" s="18" t="s">
        <v>84</v>
      </c>
      <c r="C61" s="29"/>
      <c r="D61" s="16"/>
      <c r="E61" s="21">
        <f>E57+E58+E59+E60</f>
        <v>150700</v>
      </c>
    </row>
    <row r="62" spans="1:5" ht="17.25" customHeight="1">
      <c r="A62" s="25"/>
      <c r="B62" s="26" t="s">
        <v>85</v>
      </c>
      <c r="C62" s="29" t="s">
        <v>86</v>
      </c>
      <c r="D62" s="16" t="s">
        <v>87</v>
      </c>
      <c r="E62" s="17">
        <v>2385158</v>
      </c>
    </row>
    <row r="63" spans="1:5" ht="17.25" customHeight="1">
      <c r="A63" s="25"/>
      <c r="B63" s="26"/>
      <c r="C63" s="29" t="s">
        <v>88</v>
      </c>
      <c r="D63" s="16" t="s">
        <v>89</v>
      </c>
      <c r="E63" s="17">
        <v>24000</v>
      </c>
    </row>
    <row r="64" spans="1:5" ht="17.25" customHeight="1">
      <c r="A64" s="25"/>
      <c r="B64" s="26"/>
      <c r="C64" s="29" t="s">
        <v>73</v>
      </c>
      <c r="D64" s="16" t="s">
        <v>74</v>
      </c>
      <c r="E64" s="17">
        <v>0</v>
      </c>
    </row>
    <row r="65" spans="1:5" ht="13.5" customHeight="1">
      <c r="A65" s="25"/>
      <c r="B65" s="18" t="s">
        <v>90</v>
      </c>
      <c r="C65" s="29"/>
      <c r="D65" s="16"/>
      <c r="E65" s="21">
        <f>E62+E63+E64</f>
        <v>2409158</v>
      </c>
    </row>
    <row r="66" spans="1:5" ht="13.5" customHeight="1">
      <c r="A66" s="28"/>
      <c r="B66" s="28" t="s">
        <v>91</v>
      </c>
      <c r="C66" s="29"/>
      <c r="D66" s="16"/>
      <c r="E66" s="31">
        <f>E38+E45+E56+E61+E65</f>
        <v>5519858</v>
      </c>
    </row>
    <row r="67" spans="1:5" ht="19.5" customHeight="1">
      <c r="A67" s="24">
        <v>758</v>
      </c>
      <c r="B67" s="11"/>
      <c r="C67" s="22"/>
      <c r="D67" s="11" t="s">
        <v>92</v>
      </c>
      <c r="E67" s="12"/>
    </row>
    <row r="68" spans="1:5" ht="28.5" customHeight="1">
      <c r="A68" s="25"/>
      <c r="B68" s="26" t="s">
        <v>93</v>
      </c>
      <c r="C68" s="29">
        <v>2920</v>
      </c>
      <c r="D68" s="16" t="s">
        <v>94</v>
      </c>
      <c r="E68" s="17">
        <v>6204905</v>
      </c>
    </row>
    <row r="69" spans="1:5" ht="12.75" customHeight="1">
      <c r="A69" s="25"/>
      <c r="B69" s="18" t="s">
        <v>95</v>
      </c>
      <c r="C69" s="29"/>
      <c r="D69" s="16"/>
      <c r="E69" s="21">
        <f>E68</f>
        <v>6204905</v>
      </c>
    </row>
    <row r="70" spans="1:5" ht="28.5" customHeight="1">
      <c r="A70" s="25"/>
      <c r="B70" s="26" t="s">
        <v>96</v>
      </c>
      <c r="C70" s="29">
        <v>2920</v>
      </c>
      <c r="D70" s="16" t="s">
        <v>94</v>
      </c>
      <c r="E70" s="17">
        <v>4952500</v>
      </c>
    </row>
    <row r="71" spans="1:5" ht="12.75" customHeight="1">
      <c r="A71" s="25"/>
      <c r="B71" s="18" t="s">
        <v>97</v>
      </c>
      <c r="C71" s="29"/>
      <c r="D71" s="16"/>
      <c r="E71" s="21">
        <f>E70</f>
        <v>4952500</v>
      </c>
    </row>
    <row r="72" spans="1:5" ht="19.5" customHeight="1">
      <c r="A72" s="25"/>
      <c r="B72" s="16" t="s">
        <v>98</v>
      </c>
      <c r="C72" s="29" t="s">
        <v>99</v>
      </c>
      <c r="D72" s="16" t="s">
        <v>100</v>
      </c>
      <c r="E72" s="17">
        <v>7500</v>
      </c>
    </row>
    <row r="73" spans="1:5" ht="13.5" customHeight="1">
      <c r="A73" s="25"/>
      <c r="B73" s="18" t="s">
        <v>101</v>
      </c>
      <c r="C73" s="29"/>
      <c r="D73" s="16"/>
      <c r="E73" s="21">
        <f>E72</f>
        <v>7500</v>
      </c>
    </row>
    <row r="74" spans="1:5" ht="27.75" customHeight="1">
      <c r="A74" s="25"/>
      <c r="B74" s="26" t="s">
        <v>102</v>
      </c>
      <c r="C74" s="29">
        <v>2920</v>
      </c>
      <c r="D74" s="16" t="s">
        <v>94</v>
      </c>
      <c r="E74" s="17">
        <v>250315</v>
      </c>
    </row>
    <row r="75" spans="1:5" ht="12.75" customHeight="1">
      <c r="A75" s="25"/>
      <c r="B75" s="18" t="s">
        <v>103</v>
      </c>
      <c r="C75" s="29"/>
      <c r="D75" s="16"/>
      <c r="E75" s="21">
        <f>E74</f>
        <v>250315</v>
      </c>
    </row>
    <row r="76" spans="1:5" ht="12.75" customHeight="1">
      <c r="A76" s="28"/>
      <c r="B76" s="28" t="s">
        <v>104</v>
      </c>
      <c r="C76" s="29"/>
      <c r="D76" s="16"/>
      <c r="E76" s="32">
        <f>E69+E71+E73+E75</f>
        <v>11415220</v>
      </c>
    </row>
    <row r="77" spans="1:5" ht="19.5" customHeight="1">
      <c r="A77" s="24">
        <v>801</v>
      </c>
      <c r="B77" s="11"/>
      <c r="C77" s="22"/>
      <c r="D77" s="11" t="s">
        <v>105</v>
      </c>
      <c r="E77" s="12"/>
    </row>
    <row r="78" spans="1:5" ht="25.5" customHeight="1">
      <c r="A78" s="25"/>
      <c r="B78" s="16" t="s">
        <v>106</v>
      </c>
      <c r="C78" s="29">
        <v>2030</v>
      </c>
      <c r="D78" s="26" t="s">
        <v>107</v>
      </c>
      <c r="E78" s="17">
        <v>0</v>
      </c>
    </row>
    <row r="79" spans="1:5" ht="12.75" customHeight="1">
      <c r="A79" s="25"/>
      <c r="B79" s="18" t="s">
        <v>108</v>
      </c>
      <c r="C79" s="29"/>
      <c r="D79" s="26"/>
      <c r="E79" s="21">
        <f>E78</f>
        <v>0</v>
      </c>
    </row>
    <row r="80" spans="1:5" ht="27" customHeight="1">
      <c r="A80" s="25"/>
      <c r="B80" s="16" t="s">
        <v>109</v>
      </c>
      <c r="C80" s="29">
        <v>2030</v>
      </c>
      <c r="D80" s="26" t="s">
        <v>107</v>
      </c>
      <c r="E80" s="17">
        <v>0</v>
      </c>
    </row>
    <row r="81" spans="1:5" ht="13.5" customHeight="1">
      <c r="A81" s="25"/>
      <c r="B81" s="18" t="s">
        <v>110</v>
      </c>
      <c r="C81" s="29"/>
      <c r="D81" s="26"/>
      <c r="E81" s="21">
        <f>E80</f>
        <v>0</v>
      </c>
    </row>
    <row r="82" spans="1:5" ht="13.5" customHeight="1">
      <c r="A82" s="25"/>
      <c r="B82" s="28" t="s">
        <v>111</v>
      </c>
      <c r="C82" s="29"/>
      <c r="D82" s="26"/>
      <c r="E82" s="21">
        <f>E79+E81</f>
        <v>0</v>
      </c>
    </row>
    <row r="83" spans="1:5" ht="19.5" customHeight="1">
      <c r="A83" s="24">
        <v>852</v>
      </c>
      <c r="B83" s="11"/>
      <c r="C83" s="22"/>
      <c r="D83" s="11" t="s">
        <v>112</v>
      </c>
      <c r="E83" s="12"/>
    </row>
    <row r="84" spans="1:5" ht="24" customHeight="1">
      <c r="A84" s="25"/>
      <c r="B84" s="26" t="s">
        <v>113</v>
      </c>
      <c r="C84" s="29" t="s">
        <v>114</v>
      </c>
      <c r="D84" s="16" t="s">
        <v>115</v>
      </c>
      <c r="E84" s="17">
        <v>2000</v>
      </c>
    </row>
    <row r="85" spans="1:5" ht="18" customHeight="1">
      <c r="A85" s="25"/>
      <c r="B85" s="26"/>
      <c r="C85" s="29">
        <v>2010</v>
      </c>
      <c r="D85" s="16" t="s">
        <v>37</v>
      </c>
      <c r="E85" s="17">
        <v>4300000</v>
      </c>
    </row>
    <row r="86" spans="1:5" ht="14.25" customHeight="1">
      <c r="A86" s="25"/>
      <c r="B86" s="18" t="s">
        <v>116</v>
      </c>
      <c r="C86" s="29"/>
      <c r="D86" s="16"/>
      <c r="E86" s="21">
        <f>E84+E85</f>
        <v>4302000</v>
      </c>
    </row>
    <row r="87" spans="1:5" ht="26.25" customHeight="1">
      <c r="A87" s="25"/>
      <c r="B87" s="26" t="s">
        <v>117</v>
      </c>
      <c r="C87" s="29">
        <v>2010</v>
      </c>
      <c r="D87" s="16" t="s">
        <v>37</v>
      </c>
      <c r="E87" s="17">
        <v>18000</v>
      </c>
    </row>
    <row r="88" spans="1:5" ht="15" customHeight="1">
      <c r="A88" s="25"/>
      <c r="B88" s="18" t="s">
        <v>118</v>
      </c>
      <c r="C88" s="29"/>
      <c r="D88" s="16"/>
      <c r="E88" s="21">
        <f>E87</f>
        <v>18000</v>
      </c>
    </row>
    <row r="89" spans="1:5" ht="19.5" customHeight="1">
      <c r="A89" s="25"/>
      <c r="B89" s="26" t="s">
        <v>119</v>
      </c>
      <c r="C89" s="29">
        <v>2010</v>
      </c>
      <c r="D89" s="16" t="s">
        <v>37</v>
      </c>
      <c r="E89" s="17">
        <v>225000</v>
      </c>
    </row>
    <row r="90" spans="1:5" ht="19.5" customHeight="1">
      <c r="A90" s="25"/>
      <c r="B90" s="26"/>
      <c r="C90" s="29">
        <v>2030</v>
      </c>
      <c r="D90" s="16" t="s">
        <v>120</v>
      </c>
      <c r="E90" s="17">
        <v>256000</v>
      </c>
    </row>
    <row r="91" spans="1:5" ht="14.25" customHeight="1">
      <c r="A91" s="25"/>
      <c r="B91" s="18" t="s">
        <v>121</v>
      </c>
      <c r="C91" s="29"/>
      <c r="D91" s="16"/>
      <c r="E91" s="21">
        <f>E89+E90</f>
        <v>481000</v>
      </c>
    </row>
    <row r="92" spans="1:5" ht="19.5" customHeight="1">
      <c r="A92" s="25"/>
      <c r="B92" s="16" t="s">
        <v>122</v>
      </c>
      <c r="C92" s="29">
        <v>2030</v>
      </c>
      <c r="D92" s="16" t="s">
        <v>120</v>
      </c>
      <c r="E92" s="17">
        <v>204500</v>
      </c>
    </row>
    <row r="93" spans="1:5" ht="12.75" customHeight="1">
      <c r="A93" s="25"/>
      <c r="B93" s="18" t="s">
        <v>123</v>
      </c>
      <c r="C93" s="29"/>
      <c r="D93" s="16"/>
      <c r="E93" s="21">
        <f>E92</f>
        <v>204500</v>
      </c>
    </row>
    <row r="94" spans="1:5" ht="21" customHeight="1">
      <c r="A94" s="25"/>
      <c r="B94" s="16" t="s">
        <v>124</v>
      </c>
      <c r="C94" s="29">
        <v>2010</v>
      </c>
      <c r="D94" s="16" t="s">
        <v>37</v>
      </c>
      <c r="E94" s="17">
        <v>20700</v>
      </c>
    </row>
    <row r="95" spans="1:5" ht="14.25" customHeight="1">
      <c r="A95" s="25"/>
      <c r="B95" s="18" t="s">
        <v>125</v>
      </c>
      <c r="C95" s="29"/>
      <c r="D95" s="16"/>
      <c r="E95" s="21">
        <f>E94</f>
        <v>20700</v>
      </c>
    </row>
    <row r="96" spans="1:5" ht="19.5" customHeight="1">
      <c r="A96" s="25"/>
      <c r="B96" s="16" t="s">
        <v>126</v>
      </c>
      <c r="C96" s="29">
        <v>2030</v>
      </c>
      <c r="D96" s="16" t="s">
        <v>120</v>
      </c>
      <c r="E96" s="17">
        <v>186000</v>
      </c>
    </row>
    <row r="97" spans="1:5" ht="12.75" customHeight="1">
      <c r="A97" s="25"/>
      <c r="B97" s="18" t="s">
        <v>127</v>
      </c>
      <c r="C97" s="29"/>
      <c r="D97" s="16"/>
      <c r="E97" s="21">
        <f>E96</f>
        <v>186000</v>
      </c>
    </row>
    <row r="98" spans="1:5" ht="12.75" customHeight="1">
      <c r="A98" s="25"/>
      <c r="B98" s="28" t="s">
        <v>128</v>
      </c>
      <c r="C98" s="29"/>
      <c r="D98" s="16"/>
      <c r="E98" s="32">
        <f>E86+E88+E91+E93+E95+E97</f>
        <v>5212200</v>
      </c>
    </row>
    <row r="99" spans="1:5" ht="19.5" customHeight="1">
      <c r="A99" s="24">
        <v>854</v>
      </c>
      <c r="B99" s="11"/>
      <c r="C99" s="22"/>
      <c r="D99" s="11" t="s">
        <v>129</v>
      </c>
      <c r="E99" s="12"/>
    </row>
    <row r="100" spans="1:5" ht="19.5" customHeight="1">
      <c r="A100" s="25"/>
      <c r="B100" s="16" t="s">
        <v>130</v>
      </c>
      <c r="C100" s="29" t="s">
        <v>20</v>
      </c>
      <c r="D100" s="16" t="s">
        <v>21</v>
      </c>
      <c r="E100" s="33">
        <v>49906</v>
      </c>
    </row>
    <row r="101" spans="1:5" ht="13.5" customHeight="1">
      <c r="A101" s="25"/>
      <c r="B101" s="18" t="s">
        <v>131</v>
      </c>
      <c r="C101" s="29"/>
      <c r="D101" s="16"/>
      <c r="E101" s="21">
        <f>E100</f>
        <v>49906</v>
      </c>
    </row>
    <row r="102" spans="1:5" ht="19.5" customHeight="1">
      <c r="A102" s="25"/>
      <c r="B102" s="16" t="s">
        <v>132</v>
      </c>
      <c r="C102" s="29">
        <v>2030</v>
      </c>
      <c r="D102" s="16" t="s">
        <v>120</v>
      </c>
      <c r="E102" s="33">
        <v>0</v>
      </c>
    </row>
    <row r="103" spans="1:5" ht="15.75" customHeight="1">
      <c r="A103" s="25"/>
      <c r="B103" s="18" t="s">
        <v>133</v>
      </c>
      <c r="C103" s="29"/>
      <c r="D103" s="16"/>
      <c r="E103" s="21">
        <f>E102</f>
        <v>0</v>
      </c>
    </row>
    <row r="104" spans="1:5" ht="15.75" customHeight="1">
      <c r="A104" s="25"/>
      <c r="B104" s="28" t="s">
        <v>134</v>
      </c>
      <c r="C104" s="29"/>
      <c r="D104" s="16"/>
      <c r="E104" s="32">
        <f>E101+E103</f>
        <v>49906</v>
      </c>
    </row>
    <row r="105" spans="1:5" s="35" customFormat="1" ht="19.5" customHeight="1">
      <c r="A105" s="19" t="s">
        <v>135</v>
      </c>
      <c r="B105" s="19"/>
      <c r="C105" s="19"/>
      <c r="D105" s="19"/>
      <c r="E105" s="34">
        <f>E9+E12+E15+E19+E24+E28+E31+E34+E38+E45+E56+E61+E65+E69+E71+E73+E75+E79+E81+E86+E88+E91+E93+E95+E97+E101+E103</f>
        <v>22558615</v>
      </c>
    </row>
    <row r="106" spans="2:5" ht="12.75">
      <c r="B106" s="36"/>
      <c r="C106" s="36"/>
      <c r="D106" s="36"/>
      <c r="E106" s="36"/>
    </row>
    <row r="107" spans="1:5" ht="12.75">
      <c r="A107" s="37" t="s">
        <v>136</v>
      </c>
      <c r="B107" s="36"/>
      <c r="C107" s="36"/>
      <c r="D107" s="36"/>
      <c r="E107" s="36"/>
    </row>
    <row r="108" spans="2:5" ht="12.75">
      <c r="B108" s="38"/>
      <c r="C108" s="36"/>
      <c r="D108" s="36"/>
      <c r="E108" s="36"/>
    </row>
    <row r="109" spans="2:5" ht="12.75">
      <c r="B109" s="36"/>
      <c r="C109" s="36"/>
      <c r="D109" s="36"/>
      <c r="E109" s="36"/>
    </row>
    <row r="110" spans="2:5" ht="12.75">
      <c r="B110" s="36"/>
      <c r="C110" s="36"/>
      <c r="D110" s="36"/>
      <c r="E110" s="36"/>
    </row>
    <row r="111" spans="2:5" ht="12.75">
      <c r="B111" s="36"/>
      <c r="C111" s="36"/>
      <c r="D111" s="36"/>
      <c r="E111" s="36"/>
    </row>
    <row r="112" spans="2:5" ht="12.75">
      <c r="B112" s="36"/>
      <c r="C112" s="36"/>
      <c r="D112" s="36"/>
      <c r="E112" s="36"/>
    </row>
    <row r="113" spans="2:5" ht="12.75">
      <c r="B113" s="36"/>
      <c r="C113" s="36"/>
      <c r="D113" s="36"/>
      <c r="E113" s="36"/>
    </row>
    <row r="114" spans="2:5" ht="12.75">
      <c r="B114" s="36"/>
      <c r="C114" s="36"/>
      <c r="D114" s="36"/>
      <c r="E114" s="36"/>
    </row>
    <row r="115" spans="2:5" ht="12.75">
      <c r="B115" s="36"/>
      <c r="C115" s="36"/>
      <c r="D115" s="36"/>
      <c r="E115" s="36"/>
    </row>
    <row r="116" spans="2:5" ht="12.75">
      <c r="B116" s="36"/>
      <c r="C116" s="36"/>
      <c r="D116" s="36"/>
      <c r="E116" s="36"/>
    </row>
    <row r="117" spans="2:5" ht="12.75">
      <c r="B117" s="36"/>
      <c r="C117" s="36"/>
      <c r="D117" s="36"/>
      <c r="E117" s="36"/>
    </row>
    <row r="118" spans="2:5" ht="12.75">
      <c r="B118" s="36"/>
      <c r="C118" s="36"/>
      <c r="D118" s="36"/>
      <c r="E118" s="36"/>
    </row>
    <row r="119" spans="2:5" ht="12.75">
      <c r="B119" s="36"/>
      <c r="C119" s="36"/>
      <c r="D119" s="36"/>
      <c r="E119" s="36"/>
    </row>
    <row r="120" spans="2:5" ht="12.75">
      <c r="B120" s="36"/>
      <c r="C120" s="36"/>
      <c r="D120" s="36"/>
      <c r="E120" s="36"/>
    </row>
    <row r="121" spans="2:5" ht="12.75">
      <c r="B121" s="36"/>
      <c r="C121" s="36"/>
      <c r="D121" s="36"/>
      <c r="E121" s="36"/>
    </row>
    <row r="122" spans="2:5" ht="12.75">
      <c r="B122" s="36"/>
      <c r="C122" s="36"/>
      <c r="D122" s="36"/>
      <c r="E122" s="36"/>
    </row>
    <row r="123" spans="2:5" ht="12.75">
      <c r="B123" s="36"/>
      <c r="C123" s="36"/>
      <c r="D123" s="36"/>
      <c r="E123" s="36"/>
    </row>
    <row r="124" spans="2:5" ht="12.75">
      <c r="B124" s="36"/>
      <c r="C124" s="36"/>
      <c r="D124" s="36"/>
      <c r="E124" s="36"/>
    </row>
    <row r="125" spans="2:5" ht="12.75">
      <c r="B125" s="36"/>
      <c r="C125" s="36"/>
      <c r="D125" s="36"/>
      <c r="E125" s="36"/>
    </row>
    <row r="126" spans="2:5" ht="12.75">
      <c r="B126" s="36"/>
      <c r="C126" s="36"/>
      <c r="D126" s="36"/>
      <c r="E126" s="36"/>
    </row>
    <row r="127" spans="2:5" ht="12.75">
      <c r="B127" s="36"/>
      <c r="C127" s="36"/>
      <c r="D127" s="36"/>
      <c r="E127" s="36"/>
    </row>
    <row r="128" spans="2:5" ht="12.75">
      <c r="B128" s="36"/>
      <c r="C128" s="36"/>
      <c r="D128" s="36"/>
      <c r="E128" s="36"/>
    </row>
    <row r="129" spans="2:5" ht="12.75">
      <c r="B129" s="36"/>
      <c r="C129" s="36"/>
      <c r="D129" s="36"/>
      <c r="E129" s="36"/>
    </row>
    <row r="130" spans="2:5" ht="12.75">
      <c r="B130" s="36"/>
      <c r="C130" s="36"/>
      <c r="D130" s="36"/>
      <c r="E130" s="36"/>
    </row>
    <row r="131" spans="2:5" ht="12.75">
      <c r="B131" s="36"/>
      <c r="C131" s="36"/>
      <c r="D131" s="36"/>
      <c r="E131" s="36"/>
    </row>
    <row r="132" spans="2:5" ht="12.75">
      <c r="B132" s="36"/>
      <c r="C132" s="36"/>
      <c r="D132" s="36"/>
      <c r="E132" s="36"/>
    </row>
    <row r="133" spans="2:5" ht="12.75">
      <c r="B133" s="36"/>
      <c r="C133" s="36"/>
      <c r="D133" s="36"/>
      <c r="E133" s="36"/>
    </row>
    <row r="134" spans="2:5" ht="12.75">
      <c r="B134" s="36"/>
      <c r="C134" s="36"/>
      <c r="D134" s="36"/>
      <c r="E134" s="36"/>
    </row>
    <row r="135" spans="2:5" ht="12.75">
      <c r="B135" s="36"/>
      <c r="C135" s="36"/>
      <c r="D135" s="36"/>
      <c r="E135" s="36"/>
    </row>
    <row r="136" spans="2:5" ht="12.75">
      <c r="B136" s="36"/>
      <c r="C136" s="36"/>
      <c r="D136" s="36"/>
      <c r="E136" s="36"/>
    </row>
    <row r="137" spans="2:5" ht="12.75">
      <c r="B137" s="36"/>
      <c r="C137" s="36"/>
      <c r="D137" s="36"/>
      <c r="E137" s="36"/>
    </row>
    <row r="138" spans="2:5" ht="12.75">
      <c r="B138" s="36"/>
      <c r="C138" s="36"/>
      <c r="D138" s="36"/>
      <c r="E138" s="36"/>
    </row>
    <row r="139" spans="2:5" ht="12.75">
      <c r="B139" s="36"/>
      <c r="C139" s="36"/>
      <c r="D139" s="36"/>
      <c r="E139" s="36"/>
    </row>
  </sheetData>
  <mergeCells count="29">
    <mergeCell ref="B1:E1"/>
    <mergeCell ref="A4:A5"/>
    <mergeCell ref="B4:B5"/>
    <mergeCell ref="C4:C5"/>
    <mergeCell ref="D4:D5"/>
    <mergeCell ref="E4:E5"/>
    <mergeCell ref="A17:A18"/>
    <mergeCell ref="B17:B18"/>
    <mergeCell ref="A21:A23"/>
    <mergeCell ref="B21:B23"/>
    <mergeCell ref="A26:A27"/>
    <mergeCell ref="B26:B27"/>
    <mergeCell ref="A36:A37"/>
    <mergeCell ref="B36:B37"/>
    <mergeCell ref="A39:A44"/>
    <mergeCell ref="B39:B44"/>
    <mergeCell ref="A46:A48"/>
    <mergeCell ref="B46:B48"/>
    <mergeCell ref="A49:A55"/>
    <mergeCell ref="B49:B55"/>
    <mergeCell ref="A57:A60"/>
    <mergeCell ref="B57:B60"/>
    <mergeCell ref="A62:A64"/>
    <mergeCell ref="B62:B64"/>
    <mergeCell ref="A84:A85"/>
    <mergeCell ref="B84:B85"/>
    <mergeCell ref="A89:A90"/>
    <mergeCell ref="B89:B90"/>
    <mergeCell ref="A105:D105"/>
  </mergeCells>
  <printOptions horizontalCentered="1"/>
  <pageMargins left="0.5701388888888889" right="0.5402777777777777" top="2.3305555555555557" bottom="0.5902777777777778" header="0.5118055555555556" footer="0.5118055555555556"/>
  <pageSetup fitToHeight="3" fitToWidth="1" horizontalDpi="300" verticalDpi="300" orientation="portrait" paperSize="9"/>
  <headerFooter alignWithMargins="0">
    <oddHeader>&amp;R&amp;9Załącznik nr &amp;A
do uchwały Rady Gminy nr 14/V/2007 
z dnia 9 lutego 2007
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75390625" style="0" customWidth="1"/>
    <col min="5" max="5" width="44.50390625" style="0" customWidth="1"/>
    <col min="6" max="6" width="19.625" style="0" customWidth="1"/>
  </cols>
  <sheetData>
    <row r="1" spans="1:6" ht="48.75" customHeight="1">
      <c r="A1" s="165" t="s">
        <v>513</v>
      </c>
      <c r="B1" s="165"/>
      <c r="C1" s="165"/>
      <c r="D1" s="165"/>
      <c r="E1" s="165"/>
      <c r="F1" s="165"/>
    </row>
    <row r="2" spans="5:6" ht="19.5" customHeight="1">
      <c r="E2" s="191"/>
      <c r="F2" s="191"/>
    </row>
    <row r="3" spans="5:6" ht="19.5" customHeight="1">
      <c r="E3" s="36"/>
      <c r="F3" s="74" t="s">
        <v>300</v>
      </c>
    </row>
    <row r="4" spans="1:6" ht="19.5" customHeight="1">
      <c r="A4" s="75" t="s">
        <v>301</v>
      </c>
      <c r="B4" s="75" t="s">
        <v>2</v>
      </c>
      <c r="C4" s="75" t="s">
        <v>138</v>
      </c>
      <c r="D4" s="75" t="s">
        <v>139</v>
      </c>
      <c r="E4" s="75" t="s">
        <v>514</v>
      </c>
      <c r="F4" s="75" t="s">
        <v>515</v>
      </c>
    </row>
    <row r="5" spans="1:6" s="192" customFormat="1" ht="7.5" customHeight="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</row>
    <row r="6" spans="1:6" ht="30" customHeight="1">
      <c r="A6" s="193">
        <v>1</v>
      </c>
      <c r="B6" s="193">
        <v>852</v>
      </c>
      <c r="C6" s="193">
        <v>85214</v>
      </c>
      <c r="D6" s="193">
        <v>2030</v>
      </c>
      <c r="E6" s="194" t="s">
        <v>516</v>
      </c>
      <c r="F6" s="195">
        <v>256000</v>
      </c>
    </row>
    <row r="7" spans="1:6" ht="30" customHeight="1">
      <c r="A7" s="196"/>
      <c r="B7" s="196"/>
      <c r="C7" s="196"/>
      <c r="D7" s="196"/>
      <c r="E7" s="197" t="s">
        <v>517</v>
      </c>
      <c r="F7" s="198">
        <v>256000</v>
      </c>
    </row>
    <row r="8" spans="1:6" ht="30" customHeight="1">
      <c r="A8" s="199">
        <v>2</v>
      </c>
      <c r="B8" s="199">
        <v>852</v>
      </c>
      <c r="C8" s="199">
        <v>85219</v>
      </c>
      <c r="D8" s="199">
        <v>2030</v>
      </c>
      <c r="E8" s="200" t="s">
        <v>518</v>
      </c>
      <c r="F8" s="201">
        <f>F9+F10+F11+F12+F13+F14</f>
        <v>204500</v>
      </c>
    </row>
    <row r="9" spans="1:6" ht="30" customHeight="1">
      <c r="A9" s="202"/>
      <c r="B9" s="202"/>
      <c r="C9" s="202"/>
      <c r="D9" s="202"/>
      <c r="E9" s="203" t="s">
        <v>519</v>
      </c>
      <c r="F9" s="204">
        <v>3058</v>
      </c>
    </row>
    <row r="10" spans="1:6" ht="30" customHeight="1">
      <c r="A10" s="202"/>
      <c r="B10" s="202"/>
      <c r="C10" s="202"/>
      <c r="D10" s="202"/>
      <c r="E10" s="203" t="s">
        <v>478</v>
      </c>
      <c r="F10" s="204">
        <v>152880</v>
      </c>
    </row>
    <row r="11" spans="1:6" ht="30" customHeight="1">
      <c r="A11" s="202"/>
      <c r="B11" s="202"/>
      <c r="C11" s="202"/>
      <c r="D11" s="202"/>
      <c r="E11" s="203" t="s">
        <v>469</v>
      </c>
      <c r="F11" s="204">
        <v>11000</v>
      </c>
    </row>
    <row r="12" spans="1:6" ht="30" customHeight="1">
      <c r="A12" s="202"/>
      <c r="B12" s="202"/>
      <c r="C12" s="202"/>
      <c r="D12" s="202"/>
      <c r="E12" s="203" t="s">
        <v>520</v>
      </c>
      <c r="F12" s="204">
        <v>28025</v>
      </c>
    </row>
    <row r="13" spans="1:6" ht="30" customHeight="1">
      <c r="A13" s="202"/>
      <c r="B13" s="202"/>
      <c r="C13" s="202"/>
      <c r="D13" s="202"/>
      <c r="E13" s="203" t="s">
        <v>471</v>
      </c>
      <c r="F13" s="204">
        <v>4089</v>
      </c>
    </row>
    <row r="14" spans="1:6" ht="30" customHeight="1">
      <c r="A14" s="202"/>
      <c r="B14" s="202"/>
      <c r="C14" s="202"/>
      <c r="D14" s="202"/>
      <c r="E14" s="203" t="s">
        <v>521</v>
      </c>
      <c r="F14" s="204">
        <v>5448</v>
      </c>
    </row>
    <row r="15" spans="1:6" ht="30" customHeight="1">
      <c r="A15" s="199">
        <v>3</v>
      </c>
      <c r="B15" s="199">
        <v>852</v>
      </c>
      <c r="C15" s="199">
        <v>85295</v>
      </c>
      <c r="D15" s="199">
        <v>2030</v>
      </c>
      <c r="E15" s="200" t="s">
        <v>522</v>
      </c>
      <c r="F15" s="201">
        <v>186000</v>
      </c>
    </row>
    <row r="16" spans="1:6" ht="30" customHeight="1">
      <c r="A16" s="202"/>
      <c r="B16" s="202"/>
      <c r="C16" s="202"/>
      <c r="D16" s="202"/>
      <c r="E16" s="205" t="s">
        <v>523</v>
      </c>
      <c r="F16" s="204">
        <v>186000</v>
      </c>
    </row>
    <row r="17" spans="1:6" ht="24.75" customHeight="1">
      <c r="A17" s="146" t="s">
        <v>348</v>
      </c>
      <c r="B17" s="146"/>
      <c r="C17" s="146"/>
      <c r="D17" s="146"/>
      <c r="E17" s="146"/>
      <c r="F17" s="206">
        <f>F6+F8+F15</f>
        <v>646500</v>
      </c>
    </row>
    <row r="19" ht="12.75">
      <c r="A19" s="37" t="s">
        <v>524</v>
      </c>
    </row>
  </sheetData>
  <mergeCells count="2">
    <mergeCell ref="A1:F1"/>
    <mergeCell ref="A17:E17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E19" sqref="E19"/>
    </sheetView>
  </sheetViews>
  <sheetFormatPr defaultColWidth="9.00390625" defaultRowHeight="12.75"/>
  <cols>
    <col min="1" max="1" width="4.00390625" style="36" customWidth="1"/>
    <col min="2" max="2" width="8.125" style="36" customWidth="1"/>
    <col min="3" max="3" width="9.875" style="36" customWidth="1"/>
    <col min="4" max="4" width="5.75390625" style="36" customWidth="1"/>
    <col min="5" max="5" width="41.625" style="36" customWidth="1"/>
    <col min="6" max="6" width="22.375" style="36" customWidth="1"/>
    <col min="7" max="16384" width="9.125" style="36" customWidth="1"/>
  </cols>
  <sheetData>
    <row r="1" spans="1:6" ht="19.5" customHeight="1">
      <c r="A1" s="72" t="s">
        <v>525</v>
      </c>
      <c r="B1" s="72"/>
      <c r="C1" s="72"/>
      <c r="D1" s="72"/>
      <c r="E1" s="72"/>
      <c r="F1" s="72"/>
    </row>
    <row r="2" spans="5:6" ht="19.5" customHeight="1">
      <c r="E2" s="191"/>
      <c r="F2" s="191"/>
    </row>
    <row r="3" ht="19.5" customHeight="1">
      <c r="F3" s="207" t="s">
        <v>300</v>
      </c>
    </row>
    <row r="4" spans="1:6" ht="19.5" customHeight="1">
      <c r="A4" s="75" t="s">
        <v>301</v>
      </c>
      <c r="B4" s="75" t="s">
        <v>2</v>
      </c>
      <c r="C4" s="75" t="s">
        <v>138</v>
      </c>
      <c r="D4" s="75" t="s">
        <v>303</v>
      </c>
      <c r="E4" s="75" t="s">
        <v>526</v>
      </c>
      <c r="F4" s="75" t="s">
        <v>515</v>
      </c>
    </row>
    <row r="5" spans="1:6" ht="7.5" customHeight="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</row>
    <row r="6" spans="1:6" ht="30" customHeight="1">
      <c r="A6" s="150">
        <v>1</v>
      </c>
      <c r="B6" s="150">
        <v>921</v>
      </c>
      <c r="C6" s="150">
        <v>92116</v>
      </c>
      <c r="D6" s="150">
        <v>2480</v>
      </c>
      <c r="E6" s="150" t="s">
        <v>527</v>
      </c>
      <c r="F6" s="151">
        <v>224200</v>
      </c>
    </row>
    <row r="7" spans="1:6" ht="30" customHeight="1">
      <c r="A7" s="153"/>
      <c r="B7" s="153"/>
      <c r="C7" s="153"/>
      <c r="D7" s="153"/>
      <c r="E7" s="153"/>
      <c r="F7" s="154"/>
    </row>
    <row r="8" spans="1:6" ht="30" customHeight="1">
      <c r="A8" s="153"/>
      <c r="B8" s="153"/>
      <c r="C8" s="153"/>
      <c r="D8" s="153"/>
      <c r="E8" s="153"/>
      <c r="F8" s="154"/>
    </row>
    <row r="9" spans="1:6" ht="30" customHeight="1">
      <c r="A9" s="157"/>
      <c r="B9" s="157"/>
      <c r="C9" s="157"/>
      <c r="D9" s="157"/>
      <c r="E9" s="157"/>
      <c r="F9" s="160"/>
    </row>
    <row r="10" spans="1:6" ht="30" customHeight="1">
      <c r="A10" s="146" t="s">
        <v>348</v>
      </c>
      <c r="B10" s="146"/>
      <c r="C10" s="146"/>
      <c r="D10" s="146"/>
      <c r="E10" s="146"/>
      <c r="F10" s="148">
        <v>224200</v>
      </c>
    </row>
    <row r="12" ht="12.75">
      <c r="A12" s="208" t="s">
        <v>528</v>
      </c>
    </row>
    <row r="13" ht="12.75">
      <c r="A13" s="37" t="s">
        <v>529</v>
      </c>
    </row>
    <row r="15" ht="12.75">
      <c r="A15" s="37" t="s">
        <v>356</v>
      </c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8
do uchwały Rady Gminy     nr 14/V/2007 
z dnia  9 lutego 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209" t="s">
        <v>530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6.5">
      <c r="A2" s="209" t="s">
        <v>531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1" ht="12.75">
      <c r="A3" s="36"/>
      <c r="B3" s="36"/>
      <c r="C3" s="36"/>
      <c r="D3" s="36"/>
      <c r="E3" s="36"/>
      <c r="F3" s="36"/>
      <c r="G3" s="36"/>
      <c r="H3" s="36"/>
      <c r="I3" s="36"/>
      <c r="K3" s="74" t="s">
        <v>300</v>
      </c>
    </row>
    <row r="4" spans="1:11" ht="15" customHeight="1">
      <c r="A4" s="75" t="s">
        <v>301</v>
      </c>
      <c r="B4" s="75" t="s">
        <v>532</v>
      </c>
      <c r="C4" s="76" t="s">
        <v>533</v>
      </c>
      <c r="D4" s="76" t="s">
        <v>534</v>
      </c>
      <c r="E4" s="76"/>
      <c r="F4" s="76"/>
      <c r="G4" s="76"/>
      <c r="H4" s="76" t="s">
        <v>535</v>
      </c>
      <c r="I4" s="76"/>
      <c r="J4" s="76" t="s">
        <v>536</v>
      </c>
      <c r="K4" s="76" t="s">
        <v>537</v>
      </c>
    </row>
    <row r="5" spans="1:11" ht="15" customHeight="1">
      <c r="A5" s="75"/>
      <c r="B5" s="75"/>
      <c r="C5" s="76"/>
      <c r="D5" s="76" t="s">
        <v>538</v>
      </c>
      <c r="E5" s="210" t="s">
        <v>144</v>
      </c>
      <c r="F5" s="210"/>
      <c r="G5" s="210"/>
      <c r="H5" s="76" t="s">
        <v>538</v>
      </c>
      <c r="I5" s="76" t="s">
        <v>539</v>
      </c>
      <c r="J5" s="76"/>
      <c r="K5" s="76"/>
    </row>
    <row r="6" spans="1:11" ht="18" customHeight="1">
      <c r="A6" s="75"/>
      <c r="B6" s="75"/>
      <c r="C6" s="76"/>
      <c r="D6" s="76"/>
      <c r="E6" s="76" t="s">
        <v>540</v>
      </c>
      <c r="F6" s="210" t="s">
        <v>144</v>
      </c>
      <c r="G6" s="210"/>
      <c r="H6" s="76"/>
      <c r="I6" s="76"/>
      <c r="J6" s="76"/>
      <c r="K6" s="76"/>
    </row>
    <row r="7" spans="1:11" ht="42" customHeight="1">
      <c r="A7" s="75"/>
      <c r="B7" s="75"/>
      <c r="C7" s="76"/>
      <c r="D7" s="76"/>
      <c r="E7" s="76"/>
      <c r="F7" s="211" t="s">
        <v>541</v>
      </c>
      <c r="G7" s="211" t="s">
        <v>542</v>
      </c>
      <c r="H7" s="76"/>
      <c r="I7" s="76"/>
      <c r="J7" s="76"/>
      <c r="K7" s="76"/>
    </row>
    <row r="8" spans="1:11" ht="7.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</row>
    <row r="9" spans="1:11" ht="19.5" customHeight="1">
      <c r="A9" s="79" t="s">
        <v>543</v>
      </c>
      <c r="B9" s="80" t="s">
        <v>544</v>
      </c>
      <c r="C9" s="212">
        <v>0</v>
      </c>
      <c r="D9" s="212">
        <v>5780000</v>
      </c>
      <c r="E9" s="212">
        <v>0</v>
      </c>
      <c r="F9" s="212">
        <v>0</v>
      </c>
      <c r="G9" s="212">
        <v>0</v>
      </c>
      <c r="H9" s="212">
        <v>5780000</v>
      </c>
      <c r="I9" s="212">
        <v>0</v>
      </c>
      <c r="J9" s="212">
        <v>0</v>
      </c>
      <c r="K9" s="213" t="s">
        <v>350</v>
      </c>
    </row>
    <row r="10" spans="1:11" ht="19.5" customHeight="1">
      <c r="A10" s="83"/>
      <c r="B10" s="214" t="s">
        <v>142</v>
      </c>
      <c r="C10" s="215"/>
      <c r="D10" s="215"/>
      <c r="E10" s="215"/>
      <c r="F10" s="215"/>
      <c r="G10" s="215"/>
      <c r="H10" s="215"/>
      <c r="I10" s="215"/>
      <c r="J10" s="215"/>
      <c r="K10" s="216"/>
    </row>
    <row r="11" spans="1:11" ht="19.5" customHeight="1">
      <c r="A11" s="83"/>
      <c r="B11" s="217" t="s">
        <v>545</v>
      </c>
      <c r="C11" s="215">
        <v>0</v>
      </c>
      <c r="D11" s="215">
        <f>D9</f>
        <v>5780000</v>
      </c>
      <c r="E11" s="215">
        <f>E9</f>
        <v>0</v>
      </c>
      <c r="F11" s="215">
        <f>F9</f>
        <v>0</v>
      </c>
      <c r="G11" s="215">
        <f>G9</f>
        <v>0</v>
      </c>
      <c r="H11" s="215">
        <f>H9</f>
        <v>5780000</v>
      </c>
      <c r="I11" s="215">
        <f>I9</f>
        <v>0</v>
      </c>
      <c r="J11" s="215">
        <f>J9</f>
        <v>0</v>
      </c>
      <c r="K11" s="216" t="s">
        <v>350</v>
      </c>
    </row>
    <row r="12" spans="1:11" ht="19.5" customHeight="1">
      <c r="A12" s="83"/>
      <c r="B12" s="217" t="s">
        <v>323</v>
      </c>
      <c r="C12" s="215"/>
      <c r="D12" s="215"/>
      <c r="E12" s="215"/>
      <c r="F12" s="215"/>
      <c r="G12" s="215"/>
      <c r="H12" s="215"/>
      <c r="I12" s="215"/>
      <c r="J12" s="215"/>
      <c r="K12" s="216" t="s">
        <v>350</v>
      </c>
    </row>
    <row r="13" spans="1:11" ht="19.5" customHeight="1">
      <c r="A13" s="83"/>
      <c r="B13" s="217" t="s">
        <v>327</v>
      </c>
      <c r="C13" s="215"/>
      <c r="D13" s="215"/>
      <c r="E13" s="215"/>
      <c r="F13" s="215"/>
      <c r="G13" s="215"/>
      <c r="H13" s="215"/>
      <c r="I13" s="215"/>
      <c r="J13" s="215"/>
      <c r="K13" s="216" t="s">
        <v>350</v>
      </c>
    </row>
    <row r="14" spans="1:11" ht="19.5" customHeight="1">
      <c r="A14" s="218"/>
      <c r="B14" s="219" t="s">
        <v>332</v>
      </c>
      <c r="C14" s="220"/>
      <c r="D14" s="220"/>
      <c r="E14" s="220"/>
      <c r="F14" s="220"/>
      <c r="G14" s="220"/>
      <c r="H14" s="220"/>
      <c r="I14" s="220"/>
      <c r="J14" s="220"/>
      <c r="K14" s="221" t="s">
        <v>350</v>
      </c>
    </row>
    <row r="15" spans="1:11" ht="19.5" customHeight="1">
      <c r="A15" s="79" t="s">
        <v>546</v>
      </c>
      <c r="B15" s="80" t="s">
        <v>547</v>
      </c>
      <c r="C15" s="212">
        <v>0</v>
      </c>
      <c r="D15" s="212">
        <v>0</v>
      </c>
      <c r="E15" s="212">
        <v>0</v>
      </c>
      <c r="F15" s="213" t="s">
        <v>350</v>
      </c>
      <c r="G15" s="212">
        <v>0</v>
      </c>
      <c r="H15" s="212">
        <v>0</v>
      </c>
      <c r="I15" s="212">
        <v>0</v>
      </c>
      <c r="J15" s="212">
        <v>0</v>
      </c>
      <c r="K15" s="213" t="s">
        <v>350</v>
      </c>
    </row>
    <row r="16" spans="1:11" ht="19.5" customHeight="1">
      <c r="A16" s="83"/>
      <c r="B16" s="214" t="s">
        <v>142</v>
      </c>
      <c r="C16" s="215"/>
      <c r="D16" s="215"/>
      <c r="E16" s="215"/>
      <c r="F16" s="216"/>
      <c r="G16" s="215"/>
      <c r="H16" s="215"/>
      <c r="I16" s="215"/>
      <c r="J16" s="215"/>
      <c r="K16" s="216"/>
    </row>
    <row r="17" spans="1:11" ht="19.5" customHeight="1">
      <c r="A17" s="83"/>
      <c r="B17" s="217" t="s">
        <v>316</v>
      </c>
      <c r="C17" s="215"/>
      <c r="D17" s="215"/>
      <c r="E17" s="215"/>
      <c r="F17" s="216" t="s">
        <v>350</v>
      </c>
      <c r="G17" s="215"/>
      <c r="H17" s="215"/>
      <c r="I17" s="215"/>
      <c r="J17" s="215"/>
      <c r="K17" s="216" t="s">
        <v>350</v>
      </c>
    </row>
    <row r="18" spans="1:11" ht="19.5" customHeight="1">
      <c r="A18" s="83"/>
      <c r="B18" s="217" t="s">
        <v>323</v>
      </c>
      <c r="C18" s="215"/>
      <c r="D18" s="215"/>
      <c r="E18" s="215"/>
      <c r="F18" s="216" t="s">
        <v>350</v>
      </c>
      <c r="G18" s="215"/>
      <c r="H18" s="215"/>
      <c r="I18" s="215"/>
      <c r="J18" s="215"/>
      <c r="K18" s="216" t="s">
        <v>350</v>
      </c>
    </row>
    <row r="19" spans="1:11" ht="19.5" customHeight="1">
      <c r="A19" s="83"/>
      <c r="B19" s="217" t="s">
        <v>327</v>
      </c>
      <c r="C19" s="215"/>
      <c r="D19" s="215"/>
      <c r="E19" s="215"/>
      <c r="F19" s="216" t="s">
        <v>350</v>
      </c>
      <c r="G19" s="215"/>
      <c r="H19" s="215"/>
      <c r="I19" s="215"/>
      <c r="J19" s="215"/>
      <c r="K19" s="216" t="s">
        <v>350</v>
      </c>
    </row>
    <row r="20" spans="1:11" ht="19.5" customHeight="1">
      <c r="A20" s="218"/>
      <c r="B20" s="219" t="s">
        <v>332</v>
      </c>
      <c r="C20" s="220"/>
      <c r="D20" s="220"/>
      <c r="E20" s="220"/>
      <c r="F20" s="221" t="s">
        <v>350</v>
      </c>
      <c r="G20" s="220"/>
      <c r="H20" s="220"/>
      <c r="I20" s="220"/>
      <c r="J20" s="220"/>
      <c r="K20" s="221" t="s">
        <v>350</v>
      </c>
    </row>
    <row r="21" spans="1:11" ht="19.5" customHeight="1">
      <c r="A21" s="79" t="s">
        <v>548</v>
      </c>
      <c r="B21" s="81" t="s">
        <v>549</v>
      </c>
      <c r="C21" s="212">
        <v>0</v>
      </c>
      <c r="D21" s="212">
        <v>0</v>
      </c>
      <c r="E21" s="216">
        <v>0</v>
      </c>
      <c r="F21" s="216" t="s">
        <v>350</v>
      </c>
      <c r="G21" s="216" t="s">
        <v>350</v>
      </c>
      <c r="H21" s="212">
        <v>0</v>
      </c>
      <c r="I21" s="216" t="s">
        <v>350</v>
      </c>
      <c r="J21" s="212">
        <v>0</v>
      </c>
      <c r="K21" s="212"/>
    </row>
    <row r="22" spans="1:11" ht="19.5" customHeight="1">
      <c r="A22" s="84"/>
      <c r="B22" s="214" t="s">
        <v>142</v>
      </c>
      <c r="C22" s="215"/>
      <c r="D22" s="215"/>
      <c r="E22" s="216"/>
      <c r="F22" s="216"/>
      <c r="G22" s="216"/>
      <c r="H22" s="215"/>
      <c r="I22" s="216"/>
      <c r="J22" s="215"/>
      <c r="K22" s="215"/>
    </row>
    <row r="23" spans="1:11" ht="19.5" customHeight="1">
      <c r="A23" s="84"/>
      <c r="B23" s="217" t="s">
        <v>316</v>
      </c>
      <c r="C23" s="215"/>
      <c r="D23" s="215"/>
      <c r="E23" s="216"/>
      <c r="F23" s="216" t="s">
        <v>350</v>
      </c>
      <c r="G23" s="216" t="s">
        <v>350</v>
      </c>
      <c r="H23" s="215"/>
      <c r="I23" s="216" t="s">
        <v>350</v>
      </c>
      <c r="J23" s="215"/>
      <c r="K23" s="215"/>
    </row>
    <row r="24" spans="1:11" ht="19.5" customHeight="1">
      <c r="A24" s="84"/>
      <c r="B24" s="217" t="s">
        <v>323</v>
      </c>
      <c r="C24" s="215"/>
      <c r="D24" s="215"/>
      <c r="E24" s="216"/>
      <c r="F24" s="216" t="s">
        <v>350</v>
      </c>
      <c r="G24" s="216" t="s">
        <v>350</v>
      </c>
      <c r="H24" s="215"/>
      <c r="I24" s="216" t="s">
        <v>350</v>
      </c>
      <c r="J24" s="215"/>
      <c r="K24" s="215"/>
    </row>
    <row r="25" spans="1:11" ht="19.5" customHeight="1">
      <c r="A25" s="84"/>
      <c r="B25" s="217" t="s">
        <v>327</v>
      </c>
      <c r="C25" s="215"/>
      <c r="D25" s="215"/>
      <c r="E25" s="216"/>
      <c r="F25" s="216" t="s">
        <v>350</v>
      </c>
      <c r="G25" s="216" t="s">
        <v>350</v>
      </c>
      <c r="H25" s="215"/>
      <c r="I25" s="216" t="s">
        <v>350</v>
      </c>
      <c r="J25" s="215"/>
      <c r="K25" s="215"/>
    </row>
    <row r="26" spans="1:11" ht="19.5" customHeight="1">
      <c r="A26" s="181"/>
      <c r="B26" s="219" t="s">
        <v>332</v>
      </c>
      <c r="C26" s="220"/>
      <c r="D26" s="220"/>
      <c r="E26" s="221"/>
      <c r="F26" s="221" t="s">
        <v>350</v>
      </c>
      <c r="G26" s="221" t="s">
        <v>350</v>
      </c>
      <c r="H26" s="220"/>
      <c r="I26" s="221" t="s">
        <v>350</v>
      </c>
      <c r="J26" s="220"/>
      <c r="K26" s="220"/>
    </row>
    <row r="27" spans="1:11" s="35" customFormat="1" ht="19.5" customHeight="1">
      <c r="A27" s="103" t="s">
        <v>348</v>
      </c>
      <c r="B27" s="103"/>
      <c r="C27" s="222">
        <v>0</v>
      </c>
      <c r="D27" s="222">
        <f>D9</f>
        <v>5780000</v>
      </c>
      <c r="E27" s="222">
        <f>E9</f>
        <v>0</v>
      </c>
      <c r="F27" s="222">
        <f>F9</f>
        <v>0</v>
      </c>
      <c r="G27" s="222">
        <f>G11</f>
        <v>0</v>
      </c>
      <c r="H27" s="222">
        <f>H11</f>
        <v>5780000</v>
      </c>
      <c r="I27" s="222">
        <f>I11</f>
        <v>0</v>
      </c>
      <c r="J27" s="222">
        <f>J11</f>
        <v>0</v>
      </c>
      <c r="K27" s="222">
        <v>0</v>
      </c>
    </row>
    <row r="28" ht="12.75" customHeight="1">
      <c r="A28" s="208" t="s">
        <v>550</v>
      </c>
    </row>
    <row r="29" ht="12.75">
      <c r="A29" s="208" t="s">
        <v>551</v>
      </c>
    </row>
    <row r="30" ht="12.75">
      <c r="A30" s="208" t="s">
        <v>552</v>
      </c>
    </row>
    <row r="31" ht="12.75">
      <c r="A31" s="208" t="s">
        <v>553</v>
      </c>
    </row>
  </sheetData>
  <mergeCells count="16">
    <mergeCell ref="A1:J1"/>
    <mergeCell ref="A2:J2"/>
    <mergeCell ref="A4:A7"/>
    <mergeCell ref="B4:B7"/>
    <mergeCell ref="C4:C7"/>
    <mergeCell ref="D4:G4"/>
    <mergeCell ref="H4:I4"/>
    <mergeCell ref="J4:J7"/>
    <mergeCell ref="K4:K7"/>
    <mergeCell ref="D5:D7"/>
    <mergeCell ref="E5:G5"/>
    <mergeCell ref="H5:H7"/>
    <mergeCell ref="I5:I7"/>
    <mergeCell ref="E6:E7"/>
    <mergeCell ref="F6:G6"/>
    <mergeCell ref="A27:B27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&amp;A
do uchwały Rady Gminy      nr 14/V/2007 .
z dnia 9 lutego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4">
      <selection activeCell="F26" sqref="F2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8.875" style="0" customWidth="1"/>
    <col min="4" max="4" width="6.75390625" style="0" customWidth="1"/>
    <col min="5" max="5" width="55.375" style="0" customWidth="1"/>
    <col min="6" max="6" width="18.625" style="0" customWidth="1"/>
    <col min="7" max="7" width="15.75390625" style="0" customWidth="1"/>
  </cols>
  <sheetData>
    <row r="1" spans="1:7" ht="19.5" customHeight="1">
      <c r="A1" s="223" t="s">
        <v>554</v>
      </c>
      <c r="B1" s="223"/>
      <c r="C1" s="223"/>
      <c r="D1" s="223"/>
      <c r="E1" s="223"/>
      <c r="F1" s="223"/>
      <c r="G1" s="223"/>
    </row>
    <row r="2" spans="1:7" ht="19.5" customHeight="1">
      <c r="A2" s="223"/>
      <c r="B2" s="223"/>
      <c r="C2" s="223"/>
      <c r="D2" s="223"/>
      <c r="E2" s="223"/>
      <c r="F2" s="223"/>
      <c r="G2" s="223"/>
    </row>
    <row r="3" spans="1:7" ht="19.5" customHeight="1">
      <c r="A3" s="223"/>
      <c r="B3" s="223"/>
      <c r="C3" s="223"/>
      <c r="D3" s="223"/>
      <c r="E3" s="223"/>
      <c r="F3" s="223"/>
      <c r="G3" s="223" t="s">
        <v>300</v>
      </c>
    </row>
    <row r="4" spans="1:6" ht="19.5" customHeight="1">
      <c r="A4" s="168" t="s">
        <v>301</v>
      </c>
      <c r="B4" s="168" t="s">
        <v>2</v>
      </c>
      <c r="C4" s="168" t="s">
        <v>138</v>
      </c>
      <c r="D4" s="168" t="s">
        <v>303</v>
      </c>
      <c r="E4" s="169" t="s">
        <v>426</v>
      </c>
      <c r="F4" s="169" t="s">
        <v>555</v>
      </c>
    </row>
    <row r="5" spans="1:6" ht="19.5" customHeight="1">
      <c r="A5" s="168"/>
      <c r="B5" s="168"/>
      <c r="C5" s="168"/>
      <c r="D5" s="168"/>
      <c r="E5" s="169"/>
      <c r="F5" s="169"/>
    </row>
    <row r="6" spans="1:6" ht="19.5" customHeight="1">
      <c r="A6" s="168"/>
      <c r="B6" s="168"/>
      <c r="C6" s="168"/>
      <c r="D6" s="168"/>
      <c r="E6" s="169"/>
      <c r="F6" s="169"/>
    </row>
    <row r="7" spans="1:6" ht="7.5" customHeight="1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</row>
    <row r="8" spans="1:6" ht="13.5" customHeight="1">
      <c r="A8" s="224" t="s">
        <v>556</v>
      </c>
      <c r="B8" s="224"/>
      <c r="C8" s="224"/>
      <c r="D8" s="224"/>
      <c r="E8" s="224"/>
      <c r="F8" s="224"/>
    </row>
    <row r="9" spans="1:6" ht="21" customHeight="1">
      <c r="A9" s="224">
        <v>1</v>
      </c>
      <c r="B9" s="224">
        <v>756</v>
      </c>
      <c r="C9" s="225" t="s">
        <v>557</v>
      </c>
      <c r="D9" s="225"/>
      <c r="E9" s="225"/>
      <c r="F9" s="226"/>
    </row>
    <row r="10" spans="1:6" ht="21" customHeight="1">
      <c r="A10" s="227"/>
      <c r="B10" s="227"/>
      <c r="C10" s="224">
        <v>75618</v>
      </c>
      <c r="D10" s="228" t="s">
        <v>558</v>
      </c>
      <c r="E10" s="228"/>
      <c r="F10" s="226"/>
    </row>
    <row r="11" spans="1:6" ht="21" customHeight="1">
      <c r="A11" s="227"/>
      <c r="B11" s="227"/>
      <c r="C11" s="227"/>
      <c r="D11" s="229" t="s">
        <v>82</v>
      </c>
      <c r="E11" s="230" t="s">
        <v>83</v>
      </c>
      <c r="F11" s="229">
        <v>115000</v>
      </c>
    </row>
    <row r="12" spans="1:6" ht="15" customHeight="1">
      <c r="A12" s="224" t="s">
        <v>559</v>
      </c>
      <c r="B12" s="224"/>
      <c r="C12" s="224"/>
      <c r="D12" s="224"/>
      <c r="E12" s="224"/>
      <c r="F12" s="224"/>
    </row>
    <row r="13" spans="1:6" ht="18.75" customHeight="1">
      <c r="A13" s="231">
        <v>2</v>
      </c>
      <c r="B13" s="232">
        <v>851</v>
      </c>
      <c r="C13" s="225" t="s">
        <v>253</v>
      </c>
      <c r="D13" s="225"/>
      <c r="E13" s="225"/>
      <c r="F13" s="171"/>
    </row>
    <row r="14" spans="1:6" ht="18.75" customHeight="1">
      <c r="A14" s="233"/>
      <c r="B14" s="232"/>
      <c r="C14" s="234">
        <v>85153</v>
      </c>
      <c r="D14" s="228" t="s">
        <v>560</v>
      </c>
      <c r="E14" s="228"/>
      <c r="F14" s="171"/>
    </row>
    <row r="15" spans="1:6" ht="30" customHeight="1">
      <c r="A15" s="235"/>
      <c r="B15" s="235"/>
      <c r="C15" s="235"/>
      <c r="D15" s="236">
        <v>3030</v>
      </c>
      <c r="E15" s="233" t="s">
        <v>194</v>
      </c>
      <c r="F15" s="237">
        <v>0</v>
      </c>
    </row>
    <row r="16" spans="1:6" ht="30" customHeight="1">
      <c r="A16" s="238"/>
      <c r="B16" s="238"/>
      <c r="C16" s="238"/>
      <c r="D16" s="238">
        <v>4210</v>
      </c>
      <c r="E16" s="238" t="s">
        <v>171</v>
      </c>
      <c r="F16" s="236">
        <v>500</v>
      </c>
    </row>
    <row r="17" spans="1:6" ht="30" customHeight="1">
      <c r="A17" s="238"/>
      <c r="B17" s="238"/>
      <c r="C17" s="238"/>
      <c r="D17" s="238">
        <v>4280</v>
      </c>
      <c r="E17" s="238" t="s">
        <v>237</v>
      </c>
      <c r="F17" s="236">
        <v>0</v>
      </c>
    </row>
    <row r="18" spans="1:6" ht="30" customHeight="1">
      <c r="A18" s="238"/>
      <c r="B18" s="238"/>
      <c r="C18" s="238"/>
      <c r="D18" s="238">
        <v>4300</v>
      </c>
      <c r="E18" s="238" t="s">
        <v>158</v>
      </c>
      <c r="F18" s="236">
        <v>0</v>
      </c>
    </row>
    <row r="19" spans="1:6" ht="17.25" customHeight="1">
      <c r="A19" s="239" t="s">
        <v>561</v>
      </c>
      <c r="B19" s="239"/>
      <c r="C19" s="239"/>
      <c r="D19" s="239"/>
      <c r="E19" s="238"/>
      <c r="F19" s="232">
        <f>F15+F16+F17+F18</f>
        <v>500</v>
      </c>
    </row>
    <row r="20" spans="1:6" ht="17.25" customHeight="1">
      <c r="A20" s="239">
        <v>3</v>
      </c>
      <c r="B20" s="239">
        <v>851</v>
      </c>
      <c r="C20" s="240" t="s">
        <v>253</v>
      </c>
      <c r="D20" s="240"/>
      <c r="E20" s="240"/>
      <c r="F20" s="232"/>
    </row>
    <row r="21" spans="1:6" ht="17.25" customHeight="1">
      <c r="A21" s="238"/>
      <c r="B21" s="239"/>
      <c r="C21" s="239">
        <v>85154</v>
      </c>
      <c r="D21" s="241" t="s">
        <v>562</v>
      </c>
      <c r="E21" s="241"/>
      <c r="F21" s="232"/>
    </row>
    <row r="22" spans="1:6" ht="30" customHeight="1">
      <c r="A22" s="238"/>
      <c r="B22" s="238"/>
      <c r="C22" s="238"/>
      <c r="D22" s="238">
        <v>3030</v>
      </c>
      <c r="E22" s="235" t="s">
        <v>194</v>
      </c>
      <c r="F22" s="238">
        <v>4560</v>
      </c>
    </row>
    <row r="23" spans="1:6" ht="30" customHeight="1">
      <c r="A23" s="238"/>
      <c r="B23" s="238"/>
      <c r="C23" s="238"/>
      <c r="D23" s="238">
        <v>4210</v>
      </c>
      <c r="E23" s="238" t="s">
        <v>171</v>
      </c>
      <c r="F23" s="238">
        <v>46940</v>
      </c>
    </row>
    <row r="24" spans="1:6" ht="30" customHeight="1">
      <c r="A24" s="238"/>
      <c r="B24" s="238"/>
      <c r="C24" s="238"/>
      <c r="D24" s="238">
        <v>4280</v>
      </c>
      <c r="E24" s="238" t="s">
        <v>237</v>
      </c>
      <c r="F24" s="238">
        <v>2000</v>
      </c>
    </row>
    <row r="25" spans="1:6" ht="30" customHeight="1">
      <c r="A25" s="238"/>
      <c r="B25" s="238"/>
      <c r="C25" s="238"/>
      <c r="D25" s="238">
        <v>4300</v>
      </c>
      <c r="E25" s="238" t="s">
        <v>158</v>
      </c>
      <c r="F25" s="238">
        <v>61000</v>
      </c>
    </row>
    <row r="26" spans="1:6" ht="19.5" customHeight="1">
      <c r="A26" s="239" t="s">
        <v>563</v>
      </c>
      <c r="B26" s="239"/>
      <c r="C26" s="239"/>
      <c r="D26" s="239"/>
      <c r="E26" s="238"/>
      <c r="F26" s="239">
        <f>F22+F23+F24+F25</f>
        <v>114500</v>
      </c>
    </row>
    <row r="27" spans="1:6" ht="18" customHeight="1">
      <c r="A27" s="232" t="s">
        <v>564</v>
      </c>
      <c r="B27" s="232"/>
      <c r="C27" s="232"/>
      <c r="D27" s="232"/>
      <c r="E27" s="232"/>
      <c r="F27" s="239">
        <f>F19+F26</f>
        <v>115000</v>
      </c>
    </row>
    <row r="28" spans="1:6" ht="12.75">
      <c r="A28" s="177" t="s">
        <v>356</v>
      </c>
      <c r="B28" s="177"/>
      <c r="C28" s="177"/>
      <c r="D28" s="177"/>
      <c r="E28" s="177"/>
      <c r="F28" s="177"/>
    </row>
  </sheetData>
  <mergeCells count="19">
    <mergeCell ref="A1:G3"/>
    <mergeCell ref="A4:A6"/>
    <mergeCell ref="B4:B6"/>
    <mergeCell ref="C4:C6"/>
    <mergeCell ref="D4:D6"/>
    <mergeCell ref="E4:E6"/>
    <mergeCell ref="F4:F6"/>
    <mergeCell ref="A8:F8"/>
    <mergeCell ref="C9:E9"/>
    <mergeCell ref="D10:E10"/>
    <mergeCell ref="A12:F12"/>
    <mergeCell ref="C13:E13"/>
    <mergeCell ref="D14:E14"/>
    <mergeCell ref="A19:D19"/>
    <mergeCell ref="C20:E20"/>
    <mergeCell ref="D21:E21"/>
    <mergeCell ref="A26:D26"/>
    <mergeCell ref="A27:E27"/>
    <mergeCell ref="A28:F28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    nr 14/V/2007
 z dnia 9 lutego 2007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25390625" style="36" customWidth="1"/>
    <col min="2" max="2" width="63.125" style="36" customWidth="1"/>
    <col min="3" max="3" width="17.75390625" style="36" customWidth="1"/>
    <col min="4" max="16384" width="9.125" style="36" customWidth="1"/>
  </cols>
  <sheetData>
    <row r="1" spans="1:10" ht="19.5" customHeight="1">
      <c r="A1" s="40" t="s">
        <v>565</v>
      </c>
      <c r="B1" s="40"/>
      <c r="C1" s="40"/>
      <c r="D1" s="191"/>
      <c r="E1" s="191"/>
      <c r="F1" s="191"/>
      <c r="G1" s="191"/>
      <c r="H1" s="191"/>
      <c r="I1" s="191"/>
      <c r="J1" s="191"/>
    </row>
    <row r="2" spans="1:7" ht="19.5" customHeight="1">
      <c r="A2" s="40" t="s">
        <v>566</v>
      </c>
      <c r="B2" s="40"/>
      <c r="C2" s="40"/>
      <c r="D2" s="191"/>
      <c r="E2" s="191"/>
      <c r="F2" s="191"/>
      <c r="G2" s="191"/>
    </row>
    <row r="4" ht="12.75">
      <c r="C4" s="74" t="s">
        <v>300</v>
      </c>
    </row>
    <row r="5" spans="1:10" ht="19.5" customHeight="1">
      <c r="A5" s="75" t="s">
        <v>301</v>
      </c>
      <c r="B5" s="75" t="s">
        <v>532</v>
      </c>
      <c r="C5" s="75" t="s">
        <v>567</v>
      </c>
      <c r="D5" s="242"/>
      <c r="E5" s="242"/>
      <c r="F5" s="242"/>
      <c r="G5" s="242"/>
      <c r="H5" s="242"/>
      <c r="I5" s="243"/>
      <c r="J5" s="243"/>
    </row>
    <row r="6" spans="1:10" ht="19.5" customHeight="1">
      <c r="A6" s="146" t="s">
        <v>543</v>
      </c>
      <c r="B6" s="100" t="s">
        <v>568</v>
      </c>
      <c r="C6" s="244">
        <v>0</v>
      </c>
      <c r="D6" s="242"/>
      <c r="E6" s="242"/>
      <c r="F6" s="242"/>
      <c r="G6" s="242"/>
      <c r="H6" s="242"/>
      <c r="I6" s="243"/>
      <c r="J6" s="243"/>
    </row>
    <row r="7" spans="1:10" ht="19.5" customHeight="1">
      <c r="A7" s="146" t="s">
        <v>546</v>
      </c>
      <c r="B7" s="100" t="s">
        <v>569</v>
      </c>
      <c r="C7" s="244">
        <v>6000</v>
      </c>
      <c r="D7" s="242"/>
      <c r="E7" s="242"/>
      <c r="F7" s="242"/>
      <c r="G7" s="242"/>
      <c r="H7" s="242"/>
      <c r="I7" s="243"/>
      <c r="J7" s="243"/>
    </row>
    <row r="8" spans="1:10" ht="19.5" customHeight="1">
      <c r="A8" s="245" t="s">
        <v>316</v>
      </c>
      <c r="B8" s="246" t="s">
        <v>570</v>
      </c>
      <c r="C8" s="247">
        <v>6000</v>
      </c>
      <c r="D8" s="242"/>
      <c r="E8" s="242"/>
      <c r="F8" s="242"/>
      <c r="G8" s="242"/>
      <c r="H8" s="242"/>
      <c r="I8" s="243"/>
      <c r="J8" s="243"/>
    </row>
    <row r="9" spans="1:10" ht="19.5" customHeight="1">
      <c r="A9" s="152" t="s">
        <v>323</v>
      </c>
      <c r="B9" s="248"/>
      <c r="C9" s="249"/>
      <c r="D9" s="242"/>
      <c r="E9" s="242"/>
      <c r="F9" s="242"/>
      <c r="G9" s="242"/>
      <c r="H9" s="242"/>
      <c r="I9" s="243"/>
      <c r="J9" s="243"/>
    </row>
    <row r="10" spans="1:10" ht="19.5" customHeight="1">
      <c r="A10" s="158" t="s">
        <v>327</v>
      </c>
      <c r="B10" s="250"/>
      <c r="C10" s="251"/>
      <c r="D10" s="242"/>
      <c r="E10" s="242"/>
      <c r="F10" s="242"/>
      <c r="G10" s="242"/>
      <c r="H10" s="242"/>
      <c r="I10" s="243"/>
      <c r="J10" s="243"/>
    </row>
    <row r="11" spans="1:10" ht="19.5" customHeight="1">
      <c r="A11" s="146" t="s">
        <v>548</v>
      </c>
      <c r="B11" s="100" t="s">
        <v>535</v>
      </c>
      <c r="C11" s="244">
        <v>6000</v>
      </c>
      <c r="D11" s="242"/>
      <c r="E11" s="242"/>
      <c r="F11" s="242"/>
      <c r="G11" s="242"/>
      <c r="H11" s="242"/>
      <c r="I11" s="243"/>
      <c r="J11" s="243"/>
    </row>
    <row r="12" spans="1:10" ht="19.5" customHeight="1">
      <c r="A12" s="149" t="s">
        <v>316</v>
      </c>
      <c r="B12" s="252" t="s">
        <v>143</v>
      </c>
      <c r="C12" s="253">
        <v>6000</v>
      </c>
      <c r="D12" s="242"/>
      <c r="E12" s="242"/>
      <c r="F12" s="242"/>
      <c r="G12" s="242"/>
      <c r="H12" s="242"/>
      <c r="I12" s="243"/>
      <c r="J12" s="243"/>
    </row>
    <row r="13" spans="1:10" ht="15" customHeight="1">
      <c r="A13" s="152"/>
      <c r="B13" s="248" t="s">
        <v>571</v>
      </c>
      <c r="C13" s="249">
        <v>6000</v>
      </c>
      <c r="D13" s="242"/>
      <c r="E13" s="242"/>
      <c r="F13" s="242"/>
      <c r="G13" s="242"/>
      <c r="H13" s="242"/>
      <c r="I13" s="243"/>
      <c r="J13" s="243"/>
    </row>
    <row r="14" spans="1:10" ht="15" customHeight="1">
      <c r="A14" s="152"/>
      <c r="B14" s="248"/>
      <c r="C14" s="249"/>
      <c r="D14" s="242"/>
      <c r="E14" s="242"/>
      <c r="F14" s="242"/>
      <c r="G14" s="242"/>
      <c r="H14" s="242"/>
      <c r="I14" s="243"/>
      <c r="J14" s="243"/>
    </row>
    <row r="15" spans="1:10" ht="19.5" customHeight="1">
      <c r="A15" s="152" t="s">
        <v>323</v>
      </c>
      <c r="B15" s="248" t="s">
        <v>145</v>
      </c>
      <c r="C15" s="249">
        <v>0</v>
      </c>
      <c r="D15" s="242"/>
      <c r="E15" s="242"/>
      <c r="F15" s="242"/>
      <c r="G15" s="242"/>
      <c r="H15" s="242"/>
      <c r="I15" s="243"/>
      <c r="J15" s="243"/>
    </row>
    <row r="16" spans="1:10" ht="15">
      <c r="A16" s="152"/>
      <c r="B16" s="254" t="s">
        <v>572</v>
      </c>
      <c r="C16" s="249">
        <v>0</v>
      </c>
      <c r="D16" s="242"/>
      <c r="E16" s="242"/>
      <c r="F16" s="242"/>
      <c r="G16" s="242"/>
      <c r="H16" s="242"/>
      <c r="I16" s="243"/>
      <c r="J16" s="243"/>
    </row>
    <row r="17" spans="1:10" ht="15" customHeight="1">
      <c r="A17" s="158"/>
      <c r="B17" s="255"/>
      <c r="C17" s="251"/>
      <c r="D17" s="242"/>
      <c r="E17" s="242"/>
      <c r="F17" s="242"/>
      <c r="G17" s="242"/>
      <c r="H17" s="242"/>
      <c r="I17" s="243"/>
      <c r="J17" s="243"/>
    </row>
    <row r="18" spans="1:10" ht="19.5" customHeight="1">
      <c r="A18" s="146" t="s">
        <v>573</v>
      </c>
      <c r="B18" s="100" t="s">
        <v>574</v>
      </c>
      <c r="C18" s="244">
        <v>0</v>
      </c>
      <c r="D18" s="242"/>
      <c r="E18" s="242"/>
      <c r="F18" s="242"/>
      <c r="G18" s="242"/>
      <c r="H18" s="242"/>
      <c r="I18" s="243"/>
      <c r="J18" s="243"/>
    </row>
    <row r="19" spans="1:10" ht="15">
      <c r="A19" s="242"/>
      <c r="B19" s="242"/>
      <c r="C19" s="242"/>
      <c r="D19" s="242"/>
      <c r="E19" s="242"/>
      <c r="F19" s="242"/>
      <c r="G19" s="242"/>
      <c r="H19" s="242"/>
      <c r="I19" s="243"/>
      <c r="J19" s="243"/>
    </row>
    <row r="20" spans="1:10" ht="15">
      <c r="A20" s="242"/>
      <c r="B20" s="242"/>
      <c r="C20" s="242"/>
      <c r="D20" s="242"/>
      <c r="E20" s="242"/>
      <c r="F20" s="242"/>
      <c r="G20" s="242"/>
      <c r="H20" s="242"/>
      <c r="I20" s="243"/>
      <c r="J20" s="243"/>
    </row>
    <row r="21" spans="1:10" ht="15">
      <c r="A21" s="242"/>
      <c r="B21" s="242"/>
      <c r="C21" s="242"/>
      <c r="D21" s="242"/>
      <c r="E21" s="242"/>
      <c r="F21" s="242"/>
      <c r="G21" s="242"/>
      <c r="H21" s="242"/>
      <c r="I21" s="243"/>
      <c r="J21" s="243"/>
    </row>
    <row r="22" spans="1:10" ht="15">
      <c r="A22" s="242"/>
      <c r="B22" s="242"/>
      <c r="C22" s="242"/>
      <c r="D22" s="242"/>
      <c r="E22" s="242"/>
      <c r="F22" s="242"/>
      <c r="G22" s="242"/>
      <c r="H22" s="242"/>
      <c r="I22" s="243"/>
      <c r="J22" s="243"/>
    </row>
    <row r="23" spans="1:10" ht="15">
      <c r="A23" s="242"/>
      <c r="B23" s="242"/>
      <c r="C23" s="242"/>
      <c r="D23" s="242"/>
      <c r="E23" s="242"/>
      <c r="F23" s="242"/>
      <c r="G23" s="242"/>
      <c r="H23" s="242"/>
      <c r="I23" s="243"/>
      <c r="J23" s="243"/>
    </row>
    <row r="24" spans="1:10" ht="15">
      <c r="A24" s="242"/>
      <c r="B24" s="242"/>
      <c r="C24" s="242"/>
      <c r="D24" s="242"/>
      <c r="E24" s="242"/>
      <c r="F24" s="242"/>
      <c r="G24" s="242"/>
      <c r="H24" s="242"/>
      <c r="I24" s="243"/>
      <c r="J24" s="243"/>
    </row>
    <row r="25" spans="1:10" ht="15">
      <c r="A25" s="243"/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15">
      <c r="A26" s="243"/>
      <c r="B26" s="243"/>
      <c r="C26" s="243"/>
      <c r="D26" s="243"/>
      <c r="E26" s="243"/>
      <c r="F26" s="243"/>
      <c r="G26" s="243"/>
      <c r="H26" s="243"/>
      <c r="I26" s="243"/>
      <c r="J26" s="243"/>
    </row>
    <row r="27" spans="1:10" ht="15">
      <c r="A27" s="243"/>
      <c r="B27" s="243"/>
      <c r="C27" s="243"/>
      <c r="D27" s="243"/>
      <c r="E27" s="243"/>
      <c r="F27" s="243"/>
      <c r="G27" s="243"/>
      <c r="H27" s="243"/>
      <c r="I27" s="243"/>
      <c r="J27" s="243"/>
    </row>
    <row r="28" spans="1:10" ht="15">
      <c r="A28" s="243"/>
      <c r="B28" s="243"/>
      <c r="C28" s="243"/>
      <c r="D28" s="243"/>
      <c r="E28" s="243"/>
      <c r="F28" s="243"/>
      <c r="G28" s="243"/>
      <c r="H28" s="243"/>
      <c r="I28" s="243"/>
      <c r="J28" s="243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11
 do uchwały Rady Gminy nr 14/V/2007 
z dnia 9 lutego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7.25">
      <c r="A1" s="40" t="s">
        <v>575</v>
      </c>
      <c r="B1" s="40"/>
      <c r="C1" s="40"/>
      <c r="D1" s="40"/>
      <c r="E1" s="40"/>
      <c r="F1" s="40"/>
      <c r="G1" s="40"/>
      <c r="H1" s="40"/>
      <c r="I1" s="40"/>
    </row>
    <row r="2" spans="1:9" ht="9" customHeight="1">
      <c r="A2" s="191"/>
      <c r="B2" s="191"/>
      <c r="C2" s="191"/>
      <c r="D2" s="191"/>
      <c r="E2" s="191"/>
      <c r="F2" s="191"/>
      <c r="G2" s="191"/>
      <c r="H2" s="191"/>
      <c r="I2" s="191"/>
    </row>
    <row r="3" ht="12.75">
      <c r="I3" s="256" t="s">
        <v>300</v>
      </c>
    </row>
    <row r="4" spans="1:9" s="67" customFormat="1" ht="35.25" customHeight="1">
      <c r="A4" s="257" t="s">
        <v>301</v>
      </c>
      <c r="B4" s="257" t="s">
        <v>532</v>
      </c>
      <c r="C4" s="257" t="s">
        <v>576</v>
      </c>
      <c r="D4" s="258" t="s">
        <v>577</v>
      </c>
      <c r="E4" s="258"/>
      <c r="F4" s="258"/>
      <c r="G4" s="258"/>
      <c r="H4" s="258"/>
      <c r="I4" s="258"/>
    </row>
    <row r="5" spans="1:9" s="67" customFormat="1" ht="23.25" customHeight="1">
      <c r="A5" s="257"/>
      <c r="B5" s="257"/>
      <c r="C5" s="257"/>
      <c r="D5" s="257">
        <v>2007</v>
      </c>
      <c r="E5" s="257">
        <v>2008</v>
      </c>
      <c r="F5" s="257">
        <v>2009</v>
      </c>
      <c r="G5" s="257">
        <v>2010</v>
      </c>
      <c r="H5" s="257">
        <v>2011</v>
      </c>
      <c r="I5" s="257">
        <v>2012</v>
      </c>
    </row>
    <row r="6" spans="1:9" s="260" customFormat="1" ht="9">
      <c r="A6" s="259">
        <v>1</v>
      </c>
      <c r="B6" s="259">
        <v>2</v>
      </c>
      <c r="C6" s="259">
        <v>3</v>
      </c>
      <c r="D6" s="259">
        <v>4</v>
      </c>
      <c r="E6" s="259">
        <v>5</v>
      </c>
      <c r="F6" s="259">
        <v>6</v>
      </c>
      <c r="G6" s="259">
        <v>7</v>
      </c>
      <c r="H6" s="259">
        <v>8</v>
      </c>
      <c r="I6" s="259">
        <v>9</v>
      </c>
    </row>
    <row r="7" spans="1:9" s="67" customFormat="1" ht="22.5" customHeight="1">
      <c r="A7" s="261" t="s">
        <v>316</v>
      </c>
      <c r="B7" s="262" t="s">
        <v>578</v>
      </c>
      <c r="C7" s="263">
        <f>C8</f>
        <v>4221833</v>
      </c>
      <c r="D7" s="263">
        <f>D8+D12+D17</f>
        <v>6458833</v>
      </c>
      <c r="E7" s="263">
        <f>E8+E12+E17</f>
        <v>4840333</v>
      </c>
      <c r="F7" s="263">
        <f>F8+F12+F17</f>
        <v>4670333</v>
      </c>
      <c r="G7" s="263">
        <f>G8+G12+G17</f>
        <v>4630333</v>
      </c>
      <c r="H7" s="263">
        <f>H8+H12+H17</f>
        <v>4490333</v>
      </c>
      <c r="I7" s="263">
        <f>I8+I12+I17</f>
        <v>4430333</v>
      </c>
    </row>
    <row r="8" spans="1:9" s="47" customFormat="1" ht="15" customHeight="1">
      <c r="A8" s="264" t="s">
        <v>406</v>
      </c>
      <c r="B8" s="265" t="s">
        <v>579</v>
      </c>
      <c r="C8" s="266">
        <f>C9+C10</f>
        <v>4221833</v>
      </c>
      <c r="D8" s="266">
        <f>C8+D12-D21</f>
        <v>4790333</v>
      </c>
      <c r="E8" s="266">
        <f>D8+E12-E21</f>
        <v>4340333</v>
      </c>
      <c r="F8" s="266">
        <f>E8+F12-F21</f>
        <v>4170333</v>
      </c>
      <c r="G8" s="266">
        <f>F8+G12-G21</f>
        <v>4130333</v>
      </c>
      <c r="H8" s="266">
        <f>G8+H12-H21</f>
        <v>3990333</v>
      </c>
      <c r="I8" s="266">
        <f>H8+I12-I21</f>
        <v>3930333</v>
      </c>
    </row>
    <row r="9" spans="1:9" s="47" customFormat="1" ht="15" customHeight="1">
      <c r="A9" s="267" t="s">
        <v>580</v>
      </c>
      <c r="B9" s="268" t="s">
        <v>581</v>
      </c>
      <c r="C9" s="266">
        <v>2058977</v>
      </c>
      <c r="D9" s="266"/>
      <c r="E9" s="266"/>
      <c r="F9" s="266"/>
      <c r="G9" s="266"/>
      <c r="H9" s="266"/>
      <c r="I9" s="266"/>
    </row>
    <row r="10" spans="1:9" s="47" customFormat="1" ht="15" customHeight="1">
      <c r="A10" s="267" t="s">
        <v>582</v>
      </c>
      <c r="B10" s="268" t="s">
        <v>583</v>
      </c>
      <c r="C10" s="266">
        <v>2162856</v>
      </c>
      <c r="D10" s="266"/>
      <c r="E10" s="266"/>
      <c r="F10" s="266"/>
      <c r="G10" s="266"/>
      <c r="H10" s="266"/>
      <c r="I10" s="266"/>
    </row>
    <row r="11" spans="1:9" s="47" customFormat="1" ht="15" customHeight="1">
      <c r="A11" s="267" t="s">
        <v>584</v>
      </c>
      <c r="B11" s="268" t="s">
        <v>585</v>
      </c>
      <c r="C11" s="266"/>
      <c r="D11" s="266"/>
      <c r="E11" s="266"/>
      <c r="F11" s="266"/>
      <c r="G11" s="266"/>
      <c r="H11" s="266"/>
      <c r="I11" s="266"/>
    </row>
    <row r="12" spans="1:9" s="47" customFormat="1" ht="15" customHeight="1">
      <c r="A12" s="264" t="s">
        <v>586</v>
      </c>
      <c r="B12" s="265" t="s">
        <v>587</v>
      </c>
      <c r="C12" s="266"/>
      <c r="D12" s="266">
        <f>D13+D14</f>
        <v>1668500</v>
      </c>
      <c r="E12" s="266">
        <f>E13+E14</f>
        <v>500000</v>
      </c>
      <c r="F12" s="266">
        <f>F13+F14</f>
        <v>500000</v>
      </c>
      <c r="G12" s="266">
        <f>G13+G14</f>
        <v>500000</v>
      </c>
      <c r="H12" s="266">
        <f>H13+H14</f>
        <v>500000</v>
      </c>
      <c r="I12" s="266">
        <f>I13+I14</f>
        <v>500000</v>
      </c>
    </row>
    <row r="13" spans="1:9" s="47" customFormat="1" ht="15" customHeight="1">
      <c r="A13" s="267" t="s">
        <v>588</v>
      </c>
      <c r="B13" s="268" t="s">
        <v>589</v>
      </c>
      <c r="C13" s="266"/>
      <c r="D13" s="266">
        <v>1287603</v>
      </c>
      <c r="E13" s="266">
        <v>500000</v>
      </c>
      <c r="F13" s="266">
        <v>500000</v>
      </c>
      <c r="G13" s="266">
        <v>500000</v>
      </c>
      <c r="H13" s="266">
        <v>500000</v>
      </c>
      <c r="I13" s="266">
        <v>500000</v>
      </c>
    </row>
    <row r="14" spans="1:9" s="47" customFormat="1" ht="15" customHeight="1">
      <c r="A14" s="267" t="s">
        <v>590</v>
      </c>
      <c r="B14" s="268" t="s">
        <v>591</v>
      </c>
      <c r="C14" s="266"/>
      <c r="D14" s="266">
        <v>380897</v>
      </c>
      <c r="E14" s="266">
        <v>0</v>
      </c>
      <c r="F14" s="266">
        <v>0</v>
      </c>
      <c r="G14" s="266">
        <v>0</v>
      </c>
      <c r="H14" s="266">
        <v>0</v>
      </c>
      <c r="I14" s="266">
        <v>0</v>
      </c>
    </row>
    <row r="15" spans="1:9" s="47" customFormat="1" ht="15" customHeight="1">
      <c r="A15" s="267"/>
      <c r="B15" s="269" t="s">
        <v>592</v>
      </c>
      <c r="C15" s="266"/>
      <c r="D15" s="266"/>
      <c r="E15" s="266"/>
      <c r="F15" s="266"/>
      <c r="G15" s="266"/>
      <c r="H15" s="266"/>
      <c r="I15" s="266"/>
    </row>
    <row r="16" spans="1:9" s="47" customFormat="1" ht="15" customHeight="1">
      <c r="A16" s="267" t="s">
        <v>593</v>
      </c>
      <c r="B16" s="268" t="s">
        <v>401</v>
      </c>
      <c r="C16" s="266"/>
      <c r="D16" s="266"/>
      <c r="E16" s="266"/>
      <c r="F16" s="266"/>
      <c r="G16" s="266"/>
      <c r="H16" s="266"/>
      <c r="I16" s="266"/>
    </row>
    <row r="17" spans="1:9" s="47" customFormat="1" ht="15" customHeight="1">
      <c r="A17" s="264" t="s">
        <v>594</v>
      </c>
      <c r="B17" s="265" t="s">
        <v>595</v>
      </c>
      <c r="C17" s="270">
        <v>0</v>
      </c>
      <c r="D17" s="270">
        <v>0</v>
      </c>
      <c r="E17" s="270">
        <v>0</v>
      </c>
      <c r="F17" s="270">
        <v>0</v>
      </c>
      <c r="G17" s="270">
        <v>0</v>
      </c>
      <c r="H17" s="270">
        <v>0</v>
      </c>
      <c r="I17" s="270">
        <v>0</v>
      </c>
    </row>
    <row r="18" spans="1:9" s="47" customFormat="1" ht="15" customHeight="1">
      <c r="A18" s="267" t="s">
        <v>596</v>
      </c>
      <c r="B18" s="271" t="s">
        <v>597</v>
      </c>
      <c r="C18" s="272"/>
      <c r="D18" s="272"/>
      <c r="E18" s="272"/>
      <c r="F18" s="272"/>
      <c r="G18" s="272"/>
      <c r="H18" s="272"/>
      <c r="I18" s="272"/>
    </row>
    <row r="19" spans="1:9" s="47" customFormat="1" ht="15" customHeight="1">
      <c r="A19" s="267" t="s">
        <v>598</v>
      </c>
      <c r="B19" s="271" t="s">
        <v>599</v>
      </c>
      <c r="C19" s="272"/>
      <c r="D19" s="272"/>
      <c r="E19" s="272"/>
      <c r="F19" s="272"/>
      <c r="G19" s="272"/>
      <c r="H19" s="272"/>
      <c r="I19" s="272"/>
    </row>
    <row r="20" spans="1:9" s="67" customFormat="1" ht="22.5" customHeight="1">
      <c r="A20" s="261">
        <v>2</v>
      </c>
      <c r="B20" s="262" t="s">
        <v>600</v>
      </c>
      <c r="C20" s="263">
        <f>C21+C25+C26</f>
        <v>1008456</v>
      </c>
      <c r="D20" s="263">
        <f>D21+D25+D26</f>
        <v>1280000</v>
      </c>
      <c r="E20" s="263">
        <f>E21+E25+E26</f>
        <v>1058000</v>
      </c>
      <c r="F20" s="263">
        <f>F21+F25+F26</f>
        <v>776000</v>
      </c>
      <c r="G20" s="263">
        <f>G21+G25+G26</f>
        <v>644000</v>
      </c>
      <c r="H20" s="263">
        <f>H21+H25+H26</f>
        <v>742000</v>
      </c>
      <c r="I20" s="263">
        <f>I21+I25+I26</f>
        <v>636000</v>
      </c>
    </row>
    <row r="21" spans="1:9" s="67" customFormat="1" ht="15" customHeight="1">
      <c r="A21" s="261" t="s">
        <v>420</v>
      </c>
      <c r="B21" s="262" t="s">
        <v>601</v>
      </c>
      <c r="C21" s="263">
        <f>C22</f>
        <v>907912</v>
      </c>
      <c r="D21" s="263">
        <f>D22</f>
        <v>1100000</v>
      </c>
      <c r="E21" s="263">
        <f>E22</f>
        <v>950000</v>
      </c>
      <c r="F21" s="263">
        <f>F22</f>
        <v>670000</v>
      </c>
      <c r="G21" s="263">
        <f>G22</f>
        <v>540000</v>
      </c>
      <c r="H21" s="263">
        <f>H22</f>
        <v>640000</v>
      </c>
      <c r="I21" s="263">
        <f>I22</f>
        <v>560000</v>
      </c>
    </row>
    <row r="22" spans="1:9" s="47" customFormat="1" ht="15" customHeight="1">
      <c r="A22" s="267" t="s">
        <v>602</v>
      </c>
      <c r="B22" s="268" t="s">
        <v>603</v>
      </c>
      <c r="C22" s="266">
        <v>907912</v>
      </c>
      <c r="D22" s="266">
        <v>1100000</v>
      </c>
      <c r="E22" s="266">
        <v>950000</v>
      </c>
      <c r="F22" s="266">
        <v>670000</v>
      </c>
      <c r="G22" s="266">
        <v>540000</v>
      </c>
      <c r="H22" s="266">
        <v>640000</v>
      </c>
      <c r="I22" s="266">
        <v>560000</v>
      </c>
    </row>
    <row r="23" spans="1:9" s="47" customFormat="1" ht="15" customHeight="1">
      <c r="A23" s="267" t="s">
        <v>604</v>
      </c>
      <c r="B23" s="268" t="s">
        <v>605</v>
      </c>
      <c r="C23" s="266"/>
      <c r="D23" s="266"/>
      <c r="E23" s="266"/>
      <c r="F23" s="266"/>
      <c r="G23" s="266"/>
      <c r="H23" s="266"/>
      <c r="I23" s="266"/>
    </row>
    <row r="24" spans="1:9" s="47" customFormat="1" ht="15" customHeight="1">
      <c r="A24" s="267" t="s">
        <v>606</v>
      </c>
      <c r="B24" s="268" t="s">
        <v>607</v>
      </c>
      <c r="C24" s="266"/>
      <c r="D24" s="266"/>
      <c r="E24" s="266"/>
      <c r="F24" s="266"/>
      <c r="G24" s="266"/>
      <c r="H24" s="266"/>
      <c r="I24" s="266"/>
    </row>
    <row r="25" spans="1:9" s="47" customFormat="1" ht="15" customHeight="1">
      <c r="A25" s="264" t="s">
        <v>608</v>
      </c>
      <c r="B25" s="265" t="s">
        <v>609</v>
      </c>
      <c r="C25" s="266">
        <v>0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</row>
    <row r="26" spans="1:9" s="274" customFormat="1" ht="14.25" customHeight="1">
      <c r="A26" s="264" t="s">
        <v>610</v>
      </c>
      <c r="B26" s="265" t="s">
        <v>611</v>
      </c>
      <c r="C26" s="273">
        <v>100544</v>
      </c>
      <c r="D26" s="273">
        <v>180000</v>
      </c>
      <c r="E26" s="273">
        <v>108000</v>
      </c>
      <c r="F26" s="273">
        <v>106000</v>
      </c>
      <c r="G26" s="273">
        <v>104000</v>
      </c>
      <c r="H26" s="273">
        <v>102000</v>
      </c>
      <c r="I26" s="273">
        <v>76000</v>
      </c>
    </row>
    <row r="27" spans="1:9" s="67" customFormat="1" ht="22.5" customHeight="1">
      <c r="A27" s="261" t="s">
        <v>327</v>
      </c>
      <c r="B27" s="262" t="s">
        <v>612</v>
      </c>
      <c r="C27" s="263">
        <v>21817221</v>
      </c>
      <c r="D27" s="263">
        <v>22558615</v>
      </c>
      <c r="E27" s="263">
        <v>18932259</v>
      </c>
      <c r="F27" s="263">
        <v>19878880</v>
      </c>
      <c r="G27" s="263">
        <v>20375852</v>
      </c>
      <c r="H27" s="263">
        <v>20380000</v>
      </c>
      <c r="I27" s="263">
        <v>20675000</v>
      </c>
    </row>
    <row r="28" spans="1:9" s="275" customFormat="1" ht="22.5" customHeight="1">
      <c r="A28" s="261" t="s">
        <v>332</v>
      </c>
      <c r="B28" s="262" t="s">
        <v>613</v>
      </c>
      <c r="C28" s="263">
        <v>23632451</v>
      </c>
      <c r="D28" s="263">
        <v>23058615</v>
      </c>
      <c r="E28" s="263">
        <v>18622208</v>
      </c>
      <c r="F28" s="263">
        <v>19438000</v>
      </c>
      <c r="G28" s="263">
        <v>20306000</v>
      </c>
      <c r="H28" s="263">
        <v>20306000</v>
      </c>
      <c r="I28" s="263">
        <v>20386000</v>
      </c>
    </row>
    <row r="29" spans="1:9" s="275" customFormat="1" ht="22.5" customHeight="1">
      <c r="A29" s="261" t="s">
        <v>334</v>
      </c>
      <c r="B29" s="262" t="s">
        <v>614</v>
      </c>
      <c r="C29" s="263">
        <f>C27-C28</f>
        <v>-1815230</v>
      </c>
      <c r="D29" s="263">
        <f>D27-D28</f>
        <v>-500000</v>
      </c>
      <c r="E29" s="263">
        <f>E27-E28</f>
        <v>310051</v>
      </c>
      <c r="F29" s="263">
        <f>F27-F28</f>
        <v>440880</v>
      </c>
      <c r="G29" s="263">
        <f>G27-G28</f>
        <v>69852</v>
      </c>
      <c r="H29" s="263">
        <f>H27-H28</f>
        <v>74000</v>
      </c>
      <c r="I29" s="263">
        <f>I27-I28</f>
        <v>289000</v>
      </c>
    </row>
    <row r="30" spans="1:9" s="67" customFormat="1" ht="22.5" customHeight="1">
      <c r="A30" s="261" t="s">
        <v>338</v>
      </c>
      <c r="B30" s="262" t="s">
        <v>615</v>
      </c>
      <c r="C30" s="263"/>
      <c r="D30" s="263"/>
      <c r="E30" s="263"/>
      <c r="F30" s="263"/>
      <c r="G30" s="263"/>
      <c r="H30" s="263"/>
      <c r="I30" s="263"/>
    </row>
    <row r="31" spans="1:9" s="47" customFormat="1" ht="15" customHeight="1">
      <c r="A31" s="264" t="s">
        <v>616</v>
      </c>
      <c r="B31" s="276" t="s">
        <v>617</v>
      </c>
      <c r="C31" s="277">
        <f>C7/C27*100%</f>
        <v>0.19350920082809814</v>
      </c>
      <c r="D31" s="277">
        <f>D7/D27</f>
        <v>0.28631336631260385</v>
      </c>
      <c r="E31" s="277">
        <f>E7/E27</f>
        <v>0.25566589808432266</v>
      </c>
      <c r="F31" s="277">
        <f>F7/F27</f>
        <v>0.23493944326843363</v>
      </c>
      <c r="G31" s="277">
        <f>G7/G27</f>
        <v>0.22724610484999597</v>
      </c>
      <c r="H31" s="277">
        <f>H7/H27</f>
        <v>0.22033037291462218</v>
      </c>
      <c r="I31" s="277">
        <f>I7/I27</f>
        <v>0.21428454655380894</v>
      </c>
    </row>
    <row r="32" spans="1:9" s="47" customFormat="1" ht="28.5" customHeight="1">
      <c r="A32" s="264" t="s">
        <v>618</v>
      </c>
      <c r="B32" s="276" t="s">
        <v>619</v>
      </c>
      <c r="C32" s="278">
        <f>C31</f>
        <v>0.19350920082809814</v>
      </c>
      <c r="D32" s="278">
        <f>D31</f>
        <v>0.28631336631260385</v>
      </c>
      <c r="E32" s="278">
        <f>E31</f>
        <v>0.25566589808432266</v>
      </c>
      <c r="F32" s="278">
        <f>F31</f>
        <v>0.23493944326843363</v>
      </c>
      <c r="G32" s="278">
        <f>G31</f>
        <v>0.22724610484999597</v>
      </c>
      <c r="H32" s="278">
        <f>H31</f>
        <v>0.22033037291462218</v>
      </c>
      <c r="I32" s="278">
        <f>I31</f>
        <v>0.21428454655380894</v>
      </c>
    </row>
    <row r="33" spans="1:9" s="47" customFormat="1" ht="15" customHeight="1">
      <c r="A33" s="264" t="s">
        <v>620</v>
      </c>
      <c r="B33" s="276" t="s">
        <v>621</v>
      </c>
      <c r="C33" s="278">
        <f>C21/C27</f>
        <v>0.041614465930376744</v>
      </c>
      <c r="D33" s="278">
        <f>D21/D27</f>
        <v>0.04876185882865593</v>
      </c>
      <c r="E33" s="278">
        <f>E21/E27</f>
        <v>0.05017890363743703</v>
      </c>
      <c r="F33" s="278">
        <f>F21/F27</f>
        <v>0.03370411210289513</v>
      </c>
      <c r="G33" s="278">
        <f>G21/G27</f>
        <v>0.026501959280034033</v>
      </c>
      <c r="H33" s="278">
        <f>H21/H27</f>
        <v>0.03140333660451423</v>
      </c>
      <c r="I33" s="278">
        <f>I21/I27</f>
        <v>0.027085852478839177</v>
      </c>
    </row>
    <row r="34" spans="1:9" s="47" customFormat="1" ht="25.5" customHeight="1">
      <c r="A34" s="264" t="s">
        <v>622</v>
      </c>
      <c r="B34" s="276" t="s">
        <v>623</v>
      </c>
      <c r="C34" s="278">
        <f>C33</f>
        <v>0.041614465930376744</v>
      </c>
      <c r="D34" s="278">
        <f>D33</f>
        <v>0.04876185882865593</v>
      </c>
      <c r="E34" s="278">
        <f>E33</f>
        <v>0.05017890363743703</v>
      </c>
      <c r="F34" s="278">
        <f>F33</f>
        <v>0.03370411210289513</v>
      </c>
      <c r="G34" s="278">
        <f>G33</f>
        <v>0.026501959280034033</v>
      </c>
      <c r="H34" s="278">
        <f>H33</f>
        <v>0.03140333660451423</v>
      </c>
      <c r="I34" s="278">
        <f>I33</f>
        <v>0.027085852478839177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7652777777777778" bottom="0.55" header="0.5118055555555556" footer="0.5118055555555556"/>
  <pageSetup fitToHeight="1" fitToWidth="1" horizontalDpi="300" verticalDpi="300" orientation="landscape" paperSize="9"/>
  <headerFooter alignWithMargins="0">
    <oddHeader>&amp;R&amp;9Załącznik nr 12
do uchwały Rady Gminy nr 14/V/2007 r. z  dnia 9 lutego 2007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3" max="3" width="10.875" style="0" customWidth="1"/>
    <col min="4" max="4" width="7.00390625" style="0" customWidth="1"/>
    <col min="5" max="5" width="35.875" style="0" customWidth="1"/>
    <col min="6" max="6" width="18.50390625" style="0" customWidth="1"/>
  </cols>
  <sheetData>
    <row r="1" spans="1:6" ht="17.25">
      <c r="A1" s="40" t="s">
        <v>624</v>
      </c>
      <c r="B1" s="40"/>
      <c r="C1" s="40"/>
      <c r="D1" s="40"/>
      <c r="E1" s="40"/>
      <c r="F1" s="40"/>
    </row>
    <row r="2" spans="1:6" ht="15" customHeight="1">
      <c r="A2" s="191"/>
      <c r="B2" s="191"/>
      <c r="C2" s="191"/>
      <c r="D2" s="191"/>
      <c r="E2" s="191"/>
      <c r="F2" s="191"/>
    </row>
    <row r="3" spans="1:6" ht="12.75">
      <c r="A3" s="36"/>
      <c r="B3" s="36"/>
      <c r="C3" s="36"/>
      <c r="D3" s="36"/>
      <c r="E3" s="36"/>
      <c r="F3" s="143" t="s">
        <v>300</v>
      </c>
    </row>
    <row r="4" spans="1:6" s="280" customFormat="1" ht="19.5" customHeight="1">
      <c r="A4" s="279" t="s">
        <v>301</v>
      </c>
      <c r="B4" s="279" t="s">
        <v>2</v>
      </c>
      <c r="C4" s="279" t="s">
        <v>138</v>
      </c>
      <c r="D4" s="279" t="s">
        <v>139</v>
      </c>
      <c r="E4" s="279" t="s">
        <v>625</v>
      </c>
      <c r="F4" s="279" t="s">
        <v>626</v>
      </c>
    </row>
    <row r="5" spans="1:6" ht="7.5" customHeight="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</row>
    <row r="6" spans="1:6" ht="18" customHeight="1">
      <c r="A6" s="281">
        <v>1</v>
      </c>
      <c r="B6" s="179">
        <v>750</v>
      </c>
      <c r="C6" s="282" t="s">
        <v>627</v>
      </c>
      <c r="D6" s="282"/>
      <c r="E6" s="282"/>
      <c r="F6" s="80"/>
    </row>
    <row r="7" spans="1:6" ht="17.25" customHeight="1">
      <c r="A7" s="84"/>
      <c r="B7" s="84"/>
      <c r="C7" s="86">
        <v>75011</v>
      </c>
      <c r="D7" s="84" t="s">
        <v>628</v>
      </c>
      <c r="E7" s="84"/>
      <c r="F7" s="84"/>
    </row>
    <row r="8" spans="1:6" ht="42" customHeight="1">
      <c r="A8" s="84"/>
      <c r="B8" s="84"/>
      <c r="C8" s="84"/>
      <c r="D8" s="108" t="s">
        <v>629</v>
      </c>
      <c r="E8" s="91" t="s">
        <v>630</v>
      </c>
      <c r="F8" s="106">
        <v>43077</v>
      </c>
    </row>
    <row r="9" spans="1:6" ht="54.75" customHeight="1">
      <c r="A9" s="84"/>
      <c r="B9" s="84"/>
      <c r="C9" s="84"/>
      <c r="D9" s="108">
        <v>2360</v>
      </c>
      <c r="E9" s="91" t="s">
        <v>631</v>
      </c>
      <c r="F9" s="283">
        <v>1600</v>
      </c>
    </row>
    <row r="10" spans="1:6" ht="19.5" customHeight="1">
      <c r="A10" s="183" t="s">
        <v>348</v>
      </c>
      <c r="B10" s="183"/>
      <c r="C10" s="183"/>
      <c r="D10" s="183"/>
      <c r="E10" s="183"/>
      <c r="F10" s="284">
        <f>F8+F9</f>
        <v>44677</v>
      </c>
    </row>
    <row r="12" ht="12.75">
      <c r="A12" s="37" t="s">
        <v>524</v>
      </c>
    </row>
  </sheetData>
  <mergeCells count="4">
    <mergeCell ref="A1:F1"/>
    <mergeCell ref="C6:E6"/>
    <mergeCell ref="D7:E7"/>
    <mergeCell ref="A10:E10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     nr 14/V/2007 
z dnia 9 lutego 2007r.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8"/>
  <sheetViews>
    <sheetView showGridLines="0" workbookViewId="0" topLeftCell="G331">
      <selection activeCell="L365" sqref="L365"/>
    </sheetView>
  </sheetViews>
  <sheetFormatPr defaultColWidth="9.00390625" defaultRowHeight="12.75"/>
  <cols>
    <col min="1" max="1" width="6.625" style="36" customWidth="1"/>
    <col min="2" max="2" width="8.875" style="36" customWidth="1"/>
    <col min="3" max="3" width="4.875" style="36" customWidth="1"/>
    <col min="4" max="4" width="40.50390625" style="39" customWidth="1"/>
    <col min="5" max="5" width="22.25390625" style="36" customWidth="1"/>
    <col min="6" max="6" width="19.00390625" style="36" customWidth="1"/>
    <col min="7" max="7" width="15.125" style="36" customWidth="1"/>
    <col min="8" max="8" width="15.00390625" style="36" customWidth="1"/>
    <col min="9" max="9" width="13.375" style="36" customWidth="1"/>
    <col min="10" max="10" width="10.75390625" style="36" customWidth="1"/>
    <col min="11" max="11" width="14.875" style="36" customWidth="1"/>
    <col min="12" max="12" width="18.125" style="36" customWidth="1"/>
  </cols>
  <sheetData>
    <row r="1" spans="1:12" ht="17.25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7.25">
      <c r="A2" s="41"/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</row>
    <row r="3" spans="1:12" ht="12.75">
      <c r="A3" s="43"/>
      <c r="B3" s="43"/>
      <c r="C3" s="43"/>
      <c r="D3" s="43"/>
      <c r="E3" s="43"/>
      <c r="F3" s="43"/>
      <c r="G3" s="42"/>
      <c r="H3" s="44"/>
      <c r="I3" s="44"/>
      <c r="J3" s="44"/>
      <c r="K3" s="44"/>
      <c r="L3" s="45" t="s">
        <v>1</v>
      </c>
    </row>
    <row r="4" spans="1:12" s="47" customFormat="1" ht="18.75" customHeight="1">
      <c r="A4" s="46" t="s">
        <v>2</v>
      </c>
      <c r="B4" s="46" t="s">
        <v>138</v>
      </c>
      <c r="C4" s="46" t="s">
        <v>139</v>
      </c>
      <c r="D4" s="46" t="s">
        <v>140</v>
      </c>
      <c r="E4" s="46" t="s">
        <v>141</v>
      </c>
      <c r="F4" s="46" t="s">
        <v>142</v>
      </c>
      <c r="G4" s="46"/>
      <c r="H4" s="46"/>
      <c r="I4" s="46"/>
      <c r="J4" s="46"/>
      <c r="K4" s="46"/>
      <c r="L4" s="46"/>
    </row>
    <row r="5" spans="1:12" s="47" customFormat="1" ht="20.25" customHeight="1">
      <c r="A5" s="46"/>
      <c r="B5" s="46"/>
      <c r="C5" s="46"/>
      <c r="D5" s="46"/>
      <c r="E5" s="46"/>
      <c r="F5" s="46" t="s">
        <v>143</v>
      </c>
      <c r="G5" s="46" t="s">
        <v>144</v>
      </c>
      <c r="H5" s="46"/>
      <c r="I5" s="46"/>
      <c r="J5" s="46"/>
      <c r="K5" s="46"/>
      <c r="L5" s="46" t="s">
        <v>145</v>
      </c>
    </row>
    <row r="6" spans="1:12" s="47" customFormat="1" ht="48.75" customHeight="1">
      <c r="A6" s="46"/>
      <c r="B6" s="46"/>
      <c r="C6" s="46"/>
      <c r="D6" s="46"/>
      <c r="E6" s="46"/>
      <c r="F6" s="46"/>
      <c r="G6" s="46" t="s">
        <v>146</v>
      </c>
      <c r="H6" s="46" t="s">
        <v>147</v>
      </c>
      <c r="I6" s="46" t="s">
        <v>148</v>
      </c>
      <c r="J6" s="46" t="s">
        <v>149</v>
      </c>
      <c r="K6" s="46" t="s">
        <v>150</v>
      </c>
      <c r="L6" s="46"/>
    </row>
    <row r="7" spans="1:12" s="47" customFormat="1" ht="9.75" customHeight="1">
      <c r="A7" s="48">
        <v>1</v>
      </c>
      <c r="B7" s="48">
        <v>2</v>
      </c>
      <c r="C7" s="48">
        <v>3</v>
      </c>
      <c r="D7" s="49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</row>
    <row r="8" spans="1:12" s="47" customFormat="1" ht="12.75">
      <c r="A8" s="50" t="s">
        <v>7</v>
      </c>
      <c r="B8" s="50"/>
      <c r="C8" s="50"/>
      <c r="D8" s="51" t="s">
        <v>8</v>
      </c>
      <c r="E8" s="52"/>
      <c r="F8" s="52"/>
      <c r="G8" s="52"/>
      <c r="H8" s="52"/>
      <c r="I8" s="52"/>
      <c r="J8" s="52"/>
      <c r="K8" s="52"/>
      <c r="L8" s="52"/>
    </row>
    <row r="9" spans="1:12" s="47" customFormat="1" ht="12.75">
      <c r="A9" s="50"/>
      <c r="B9" s="50" t="s">
        <v>151</v>
      </c>
      <c r="C9" s="50"/>
      <c r="D9" s="53" t="s">
        <v>152</v>
      </c>
      <c r="E9" s="52"/>
      <c r="F9" s="52"/>
      <c r="G9" s="52"/>
      <c r="H9" s="52"/>
      <c r="I9" s="52"/>
      <c r="J9" s="52"/>
      <c r="K9" s="52"/>
      <c r="L9" s="52"/>
    </row>
    <row r="10" spans="1:12" s="47" customFormat="1" ht="12.75">
      <c r="A10" s="50"/>
      <c r="B10" s="50"/>
      <c r="C10" s="50">
        <v>2850</v>
      </c>
      <c r="D10" s="53" t="s">
        <v>153</v>
      </c>
      <c r="E10" s="52">
        <f>F10</f>
        <v>7200</v>
      </c>
      <c r="F10" s="52">
        <v>7200</v>
      </c>
      <c r="G10" s="52"/>
      <c r="H10" s="52"/>
      <c r="I10" s="52"/>
      <c r="J10" s="52"/>
      <c r="K10" s="52"/>
      <c r="L10" s="52"/>
    </row>
    <row r="11" spans="1:12" s="47" customFormat="1" ht="12.75">
      <c r="A11" s="50"/>
      <c r="B11" s="50"/>
      <c r="C11" s="50">
        <v>6050</v>
      </c>
      <c r="D11" s="53" t="s">
        <v>154</v>
      </c>
      <c r="E11" s="52">
        <f>L11</f>
        <v>1595870.19</v>
      </c>
      <c r="F11" s="52"/>
      <c r="G11" s="52"/>
      <c r="H11" s="52"/>
      <c r="I11" s="52"/>
      <c r="J11" s="52"/>
      <c r="K11" s="52"/>
      <c r="L11" s="52">
        <v>1595870.19</v>
      </c>
    </row>
    <row r="12" spans="1:12" s="47" customFormat="1" ht="12.75">
      <c r="A12" s="50"/>
      <c r="B12" s="50"/>
      <c r="C12" s="50"/>
      <c r="D12" s="54" t="s">
        <v>155</v>
      </c>
      <c r="E12" s="55">
        <f>E10+E11</f>
        <v>1603070.19</v>
      </c>
      <c r="F12" s="55">
        <f>F10+F11</f>
        <v>7200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f>L11</f>
        <v>1595870.19</v>
      </c>
    </row>
    <row r="13" spans="1:12" s="47" customFormat="1" ht="12.75">
      <c r="A13" s="50"/>
      <c r="B13" s="50" t="s">
        <v>156</v>
      </c>
      <c r="C13" s="50"/>
      <c r="D13" s="53" t="s">
        <v>157</v>
      </c>
      <c r="E13" s="52"/>
      <c r="F13" s="52"/>
      <c r="G13" s="52"/>
      <c r="H13" s="52"/>
      <c r="I13" s="52"/>
      <c r="J13" s="52"/>
      <c r="K13" s="52"/>
      <c r="L13" s="52"/>
    </row>
    <row r="14" spans="1:12" s="47" customFormat="1" ht="12.75">
      <c r="A14" s="50"/>
      <c r="B14" s="50"/>
      <c r="C14" s="50">
        <v>4300</v>
      </c>
      <c r="D14" s="53" t="s">
        <v>158</v>
      </c>
      <c r="E14" s="52">
        <v>10000</v>
      </c>
      <c r="F14" s="52">
        <v>10000</v>
      </c>
      <c r="G14" s="52"/>
      <c r="H14" s="52"/>
      <c r="I14" s="52"/>
      <c r="J14" s="52"/>
      <c r="K14" s="52"/>
      <c r="L14" s="52"/>
    </row>
    <row r="15" spans="1:12" s="47" customFormat="1" ht="12.75">
      <c r="A15" s="50"/>
      <c r="B15" s="50"/>
      <c r="C15" s="50"/>
      <c r="D15" s="54" t="s">
        <v>159</v>
      </c>
      <c r="E15" s="55">
        <f>E14</f>
        <v>10000</v>
      </c>
      <c r="F15" s="55">
        <f>F14</f>
        <v>10000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</row>
    <row r="16" spans="1:12" s="47" customFormat="1" ht="12.75">
      <c r="A16" s="50"/>
      <c r="B16" s="50" t="s">
        <v>160</v>
      </c>
      <c r="C16" s="50"/>
      <c r="D16" s="53" t="s">
        <v>161</v>
      </c>
      <c r="E16" s="52"/>
      <c r="F16" s="52"/>
      <c r="G16" s="55"/>
      <c r="H16" s="55"/>
      <c r="I16" s="55"/>
      <c r="J16" s="55"/>
      <c r="K16" s="55"/>
      <c r="L16" s="55"/>
    </row>
    <row r="17" spans="1:12" s="47" customFormat="1" ht="12.75">
      <c r="A17" s="50"/>
      <c r="B17" s="50"/>
      <c r="C17" s="50">
        <v>6050</v>
      </c>
      <c r="D17" s="53" t="s">
        <v>154</v>
      </c>
      <c r="E17" s="52">
        <v>0</v>
      </c>
      <c r="F17" s="52"/>
      <c r="G17" s="55"/>
      <c r="H17" s="55"/>
      <c r="I17" s="55"/>
      <c r="J17" s="55"/>
      <c r="K17" s="55"/>
      <c r="L17" s="55"/>
    </row>
    <row r="18" spans="1:12" s="47" customFormat="1" ht="12.75">
      <c r="A18" s="50"/>
      <c r="B18" s="50"/>
      <c r="C18" s="50"/>
      <c r="D18" s="51" t="s">
        <v>162</v>
      </c>
      <c r="E18" s="56">
        <v>0</v>
      </c>
      <c r="F18" s="56"/>
      <c r="G18" s="55"/>
      <c r="H18" s="55"/>
      <c r="I18" s="55"/>
      <c r="J18" s="55"/>
      <c r="K18" s="55"/>
      <c r="L18" s="55"/>
    </row>
    <row r="19" spans="1:12" s="47" customFormat="1" ht="12.75">
      <c r="A19" s="57" t="s">
        <v>7</v>
      </c>
      <c r="B19" s="58"/>
      <c r="C19" s="58"/>
      <c r="D19" s="59" t="s">
        <v>163</v>
      </c>
      <c r="E19" s="60">
        <f>E12+E15</f>
        <v>1613070.19</v>
      </c>
      <c r="F19" s="60">
        <f>F12+F15</f>
        <v>17200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f>L11</f>
        <v>1595870.19</v>
      </c>
    </row>
    <row r="20" spans="1:12" s="47" customFormat="1" ht="12.75">
      <c r="A20" s="50">
        <v>600</v>
      </c>
      <c r="B20" s="61"/>
      <c r="C20" s="61"/>
      <c r="D20" s="62" t="s">
        <v>23</v>
      </c>
      <c r="E20" s="63"/>
      <c r="F20" s="63"/>
      <c r="G20" s="63"/>
      <c r="H20" s="63"/>
      <c r="I20" s="63"/>
      <c r="J20" s="63"/>
      <c r="K20" s="63"/>
      <c r="L20" s="63"/>
    </row>
    <row r="21" spans="1:12" s="47" customFormat="1" ht="12.75">
      <c r="A21" s="50"/>
      <c r="B21" s="50">
        <v>60016</v>
      </c>
      <c r="C21" s="50"/>
      <c r="D21" s="53" t="s">
        <v>164</v>
      </c>
      <c r="E21" s="52"/>
      <c r="F21" s="52"/>
      <c r="G21" s="52"/>
      <c r="H21" s="52"/>
      <c r="I21" s="52"/>
      <c r="J21" s="52"/>
      <c r="K21" s="52"/>
      <c r="L21" s="52"/>
    </row>
    <row r="22" spans="1:12" s="47" customFormat="1" ht="12.75">
      <c r="A22" s="50"/>
      <c r="B22" s="50"/>
      <c r="C22" s="50">
        <v>4270</v>
      </c>
      <c r="D22" s="53" t="s">
        <v>165</v>
      </c>
      <c r="E22" s="52">
        <f>F22</f>
        <v>300000</v>
      </c>
      <c r="F22" s="52">
        <v>300000</v>
      </c>
      <c r="G22" s="52"/>
      <c r="H22" s="52"/>
      <c r="I22" s="52"/>
      <c r="J22" s="52"/>
      <c r="K22" s="52"/>
      <c r="L22" s="52"/>
    </row>
    <row r="23" spans="1:12" s="47" customFormat="1" ht="12.75">
      <c r="A23" s="50"/>
      <c r="B23" s="50"/>
      <c r="C23" s="50">
        <v>4300</v>
      </c>
      <c r="D23" s="53" t="s">
        <v>158</v>
      </c>
      <c r="E23" s="52">
        <f>F23</f>
        <v>300000</v>
      </c>
      <c r="F23" s="52">
        <v>300000</v>
      </c>
      <c r="G23" s="52"/>
      <c r="H23" s="52"/>
      <c r="I23" s="52"/>
      <c r="J23" s="52"/>
      <c r="K23" s="52"/>
      <c r="L23" s="52"/>
    </row>
    <row r="24" spans="1:12" s="47" customFormat="1" ht="12.75">
      <c r="A24" s="50"/>
      <c r="B24" s="50"/>
      <c r="C24" s="50">
        <v>6050</v>
      </c>
      <c r="D24" s="53" t="s">
        <v>154</v>
      </c>
      <c r="E24" s="52">
        <v>943989</v>
      </c>
      <c r="F24" s="52"/>
      <c r="G24" s="52"/>
      <c r="H24" s="52"/>
      <c r="I24" s="52"/>
      <c r="J24" s="52"/>
      <c r="K24" s="52"/>
      <c r="L24" s="52">
        <v>943989</v>
      </c>
    </row>
    <row r="25" spans="1:12" s="47" customFormat="1" ht="12.75">
      <c r="A25" s="50"/>
      <c r="B25" s="50"/>
      <c r="C25" s="50"/>
      <c r="D25" s="51" t="s">
        <v>166</v>
      </c>
      <c r="E25" s="56">
        <f>E22+E23+E24</f>
        <v>1543989</v>
      </c>
      <c r="F25" s="56">
        <f>F22+F23</f>
        <v>600000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f>L24</f>
        <v>943989</v>
      </c>
    </row>
    <row r="26" spans="1:12" s="47" customFormat="1" ht="12.75">
      <c r="A26" s="50"/>
      <c r="B26" s="50">
        <v>60053</v>
      </c>
      <c r="C26" s="50"/>
      <c r="D26" s="53" t="s">
        <v>167</v>
      </c>
      <c r="E26" s="52"/>
      <c r="F26" s="52"/>
      <c r="G26" s="52"/>
      <c r="H26" s="52"/>
      <c r="I26" s="52"/>
      <c r="J26" s="52"/>
      <c r="K26" s="52"/>
      <c r="L26" s="52"/>
    </row>
    <row r="27" spans="1:12" s="47" customFormat="1" ht="12.75">
      <c r="A27" s="50"/>
      <c r="B27" s="50"/>
      <c r="C27" s="50">
        <v>6050</v>
      </c>
      <c r="D27" s="53" t="s">
        <v>168</v>
      </c>
      <c r="E27" s="52">
        <v>10000</v>
      </c>
      <c r="F27" s="52"/>
      <c r="G27" s="52"/>
      <c r="H27" s="52"/>
      <c r="I27" s="52"/>
      <c r="J27" s="52"/>
      <c r="K27" s="52"/>
      <c r="L27" s="52">
        <v>10000</v>
      </c>
    </row>
    <row r="28" spans="1:12" s="47" customFormat="1" ht="12.75">
      <c r="A28" s="64"/>
      <c r="B28" s="64"/>
      <c r="C28" s="64"/>
      <c r="D28" s="51" t="s">
        <v>169</v>
      </c>
      <c r="E28" s="56">
        <f>E27</f>
        <v>10000</v>
      </c>
      <c r="F28" s="56">
        <f>F21+F26</f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f>L27</f>
        <v>10000</v>
      </c>
    </row>
    <row r="29" spans="1:12" s="47" customFormat="1" ht="12.75">
      <c r="A29" s="57">
        <v>600</v>
      </c>
      <c r="B29" s="57"/>
      <c r="C29" s="57"/>
      <c r="D29" s="59" t="s">
        <v>27</v>
      </c>
      <c r="E29" s="60">
        <f>E25+E28</f>
        <v>1553989</v>
      </c>
      <c r="F29" s="60">
        <f>F25+F28</f>
        <v>600000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f>L25+L28</f>
        <v>953989</v>
      </c>
    </row>
    <row r="30" spans="1:12" s="47" customFormat="1" ht="12.75">
      <c r="A30" s="65">
        <v>630</v>
      </c>
      <c r="B30" s="65"/>
      <c r="C30" s="65"/>
      <c r="D30" s="62" t="s">
        <v>170</v>
      </c>
      <c r="E30" s="63"/>
      <c r="F30" s="63"/>
      <c r="G30" s="63"/>
      <c r="H30" s="63"/>
      <c r="I30" s="63"/>
      <c r="J30" s="63"/>
      <c r="K30" s="63"/>
      <c r="L30" s="63"/>
    </row>
    <row r="31" spans="1:12" s="47" customFormat="1" ht="12.75">
      <c r="A31" s="50"/>
      <c r="B31" s="50">
        <v>63095</v>
      </c>
      <c r="C31" s="50"/>
      <c r="D31" s="53" t="s">
        <v>161</v>
      </c>
      <c r="E31" s="52"/>
      <c r="F31" s="52"/>
      <c r="G31" s="52"/>
      <c r="H31" s="52"/>
      <c r="I31" s="52"/>
      <c r="J31" s="52"/>
      <c r="K31" s="52"/>
      <c r="L31" s="52"/>
    </row>
    <row r="32" spans="1:12" s="47" customFormat="1" ht="12.75">
      <c r="A32" s="50"/>
      <c r="B32" s="50"/>
      <c r="C32" s="50">
        <v>4210</v>
      </c>
      <c r="D32" s="53" t="s">
        <v>171</v>
      </c>
      <c r="E32" s="52">
        <v>25000</v>
      </c>
      <c r="F32" s="52">
        <v>25000</v>
      </c>
      <c r="G32" s="52"/>
      <c r="H32" s="52"/>
      <c r="I32" s="52"/>
      <c r="J32" s="52"/>
      <c r="K32" s="52"/>
      <c r="L32" s="52"/>
    </row>
    <row r="33" spans="1:12" s="47" customFormat="1" ht="12.75">
      <c r="A33" s="50"/>
      <c r="B33" s="50"/>
      <c r="C33" s="50">
        <v>4300</v>
      </c>
      <c r="D33" s="53" t="s">
        <v>158</v>
      </c>
      <c r="E33" s="52">
        <v>32000</v>
      </c>
      <c r="F33" s="52">
        <v>32000</v>
      </c>
      <c r="G33" s="52"/>
      <c r="H33" s="52"/>
      <c r="I33" s="52"/>
      <c r="J33" s="52"/>
      <c r="K33" s="52"/>
      <c r="L33" s="52"/>
    </row>
    <row r="34" spans="1:12" s="47" customFormat="1" ht="12.75">
      <c r="A34" s="50"/>
      <c r="B34" s="50"/>
      <c r="C34" s="50">
        <v>4430</v>
      </c>
      <c r="D34" s="53" t="s">
        <v>172</v>
      </c>
      <c r="E34" s="52">
        <v>25000</v>
      </c>
      <c r="F34" s="52">
        <v>25000</v>
      </c>
      <c r="G34" s="52"/>
      <c r="H34" s="52"/>
      <c r="I34" s="52"/>
      <c r="J34" s="52"/>
      <c r="K34" s="52"/>
      <c r="L34" s="52"/>
    </row>
    <row r="35" spans="1:12" s="47" customFormat="1" ht="12.75">
      <c r="A35" s="57">
        <v>630</v>
      </c>
      <c r="B35" s="57"/>
      <c r="C35" s="57"/>
      <c r="D35" s="59" t="s">
        <v>173</v>
      </c>
      <c r="E35" s="60">
        <f>E32+E33+E34</f>
        <v>82000</v>
      </c>
      <c r="F35" s="60">
        <f>F32+F33+F34</f>
        <v>82000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</row>
    <row r="36" spans="1:12" s="47" customFormat="1" ht="12.75">
      <c r="A36" s="65">
        <v>700</v>
      </c>
      <c r="B36" s="65"/>
      <c r="C36" s="65"/>
      <c r="D36" s="62" t="s">
        <v>28</v>
      </c>
      <c r="E36" s="63"/>
      <c r="F36" s="63"/>
      <c r="G36" s="63"/>
      <c r="H36" s="63"/>
      <c r="I36" s="63"/>
      <c r="J36" s="63"/>
      <c r="K36" s="63"/>
      <c r="L36" s="63"/>
    </row>
    <row r="37" spans="1:12" s="47" customFormat="1" ht="15" customHeight="1">
      <c r="A37" s="50"/>
      <c r="B37" s="50">
        <v>70005</v>
      </c>
      <c r="C37" s="50"/>
      <c r="D37" s="53" t="s">
        <v>174</v>
      </c>
      <c r="E37" s="52"/>
      <c r="F37" s="52"/>
      <c r="G37" s="52"/>
      <c r="H37" s="52"/>
      <c r="I37" s="52"/>
      <c r="J37" s="52"/>
      <c r="K37" s="52"/>
      <c r="L37" s="52"/>
    </row>
    <row r="38" spans="1:12" s="47" customFormat="1" ht="12.75">
      <c r="A38" s="50"/>
      <c r="B38" s="50"/>
      <c r="C38" s="50">
        <v>4210</v>
      </c>
      <c r="D38" s="53" t="s">
        <v>171</v>
      </c>
      <c r="E38" s="52">
        <v>8000</v>
      </c>
      <c r="F38" s="52">
        <v>8000</v>
      </c>
      <c r="G38" s="52"/>
      <c r="H38" s="52"/>
      <c r="I38" s="52"/>
      <c r="J38" s="52"/>
      <c r="K38" s="52"/>
      <c r="L38" s="52"/>
    </row>
    <row r="39" spans="1:12" s="47" customFormat="1" ht="12.75">
      <c r="A39" s="50"/>
      <c r="B39" s="50"/>
      <c r="C39" s="50">
        <v>4260</v>
      </c>
      <c r="D39" s="53" t="s">
        <v>175</v>
      </c>
      <c r="E39" s="52">
        <v>9000</v>
      </c>
      <c r="F39" s="52">
        <v>9000</v>
      </c>
      <c r="G39" s="52"/>
      <c r="H39" s="52"/>
      <c r="I39" s="52"/>
      <c r="J39" s="52"/>
      <c r="K39" s="52"/>
      <c r="L39" s="52"/>
    </row>
    <row r="40" spans="1:12" s="47" customFormat="1" ht="12.75">
      <c r="A40" s="50"/>
      <c r="B40" s="50"/>
      <c r="C40" s="50">
        <v>4270</v>
      </c>
      <c r="D40" s="53" t="s">
        <v>165</v>
      </c>
      <c r="E40" s="52">
        <v>5000</v>
      </c>
      <c r="F40" s="52">
        <v>5000</v>
      </c>
      <c r="G40" s="52"/>
      <c r="H40" s="52"/>
      <c r="I40" s="52"/>
      <c r="J40" s="52"/>
      <c r="K40" s="52"/>
      <c r="L40" s="52"/>
    </row>
    <row r="41" spans="1:12" s="47" customFormat="1" ht="12.75">
      <c r="A41" s="50"/>
      <c r="B41" s="50"/>
      <c r="C41" s="50">
        <v>4300</v>
      </c>
      <c r="D41" s="53" t="s">
        <v>158</v>
      </c>
      <c r="E41" s="52">
        <v>200000</v>
      </c>
      <c r="F41" s="52">
        <v>200000</v>
      </c>
      <c r="G41" s="52"/>
      <c r="H41" s="52"/>
      <c r="I41" s="52"/>
      <c r="J41" s="52"/>
      <c r="K41" s="52"/>
      <c r="L41" s="52"/>
    </row>
    <row r="42" spans="1:12" s="47" customFormat="1" ht="12.75">
      <c r="A42" s="50"/>
      <c r="B42" s="50"/>
      <c r="C42" s="50">
        <v>6050</v>
      </c>
      <c r="D42" s="53" t="s">
        <v>154</v>
      </c>
      <c r="E42" s="52">
        <v>500000</v>
      </c>
      <c r="F42" s="52"/>
      <c r="G42" s="52"/>
      <c r="H42" s="52"/>
      <c r="I42" s="52"/>
      <c r="J42" s="52"/>
      <c r="K42" s="52"/>
      <c r="L42" s="52">
        <v>500000</v>
      </c>
    </row>
    <row r="43" spans="1:12" s="47" customFormat="1" ht="12.75">
      <c r="A43" s="50"/>
      <c r="B43" s="50"/>
      <c r="C43" s="64"/>
      <c r="D43" s="51" t="s">
        <v>176</v>
      </c>
      <c r="E43" s="56">
        <f>E38+E39+E40+E41+E42</f>
        <v>722000</v>
      </c>
      <c r="F43" s="56">
        <f>F38+F39+F40+F41</f>
        <v>222000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f>L42</f>
        <v>500000</v>
      </c>
    </row>
    <row r="44" spans="1:12" s="47" customFormat="1" ht="12.75">
      <c r="A44" s="50"/>
      <c r="B44" s="50">
        <v>70078</v>
      </c>
      <c r="C44" s="50"/>
      <c r="D44" s="66" t="s">
        <v>177</v>
      </c>
      <c r="E44" s="52"/>
      <c r="F44" s="52"/>
      <c r="G44" s="52"/>
      <c r="H44" s="52"/>
      <c r="I44" s="52"/>
      <c r="J44" s="52"/>
      <c r="K44" s="52"/>
      <c r="L44" s="52"/>
    </row>
    <row r="45" spans="1:12" s="47" customFormat="1" ht="12.75">
      <c r="A45" s="50"/>
      <c r="B45" s="50"/>
      <c r="C45" s="50">
        <v>4210</v>
      </c>
      <c r="D45" s="53" t="s">
        <v>178</v>
      </c>
      <c r="E45" s="52">
        <v>10000</v>
      </c>
      <c r="F45" s="52">
        <v>10000</v>
      </c>
      <c r="G45" s="52"/>
      <c r="H45" s="52"/>
      <c r="I45" s="52"/>
      <c r="J45" s="52"/>
      <c r="K45" s="52"/>
      <c r="L45" s="52"/>
    </row>
    <row r="46" spans="1:12" s="47" customFormat="1" ht="12.75">
      <c r="A46" s="64"/>
      <c r="B46" s="64"/>
      <c r="C46" s="64"/>
      <c r="D46" s="51" t="s">
        <v>179</v>
      </c>
      <c r="E46" s="56">
        <f>E45</f>
        <v>10000</v>
      </c>
      <c r="F46" s="56">
        <f>F45</f>
        <v>10000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</row>
    <row r="47" spans="1:12" s="47" customFormat="1" ht="12.75">
      <c r="A47" s="57">
        <v>700</v>
      </c>
      <c r="B47" s="57"/>
      <c r="C47" s="57"/>
      <c r="D47" s="59" t="s">
        <v>34</v>
      </c>
      <c r="E47" s="60">
        <f>E43+E46</f>
        <v>732000</v>
      </c>
      <c r="F47" s="60">
        <f>F43+F46</f>
        <v>232000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f>L43+L46</f>
        <v>500000</v>
      </c>
    </row>
    <row r="48" spans="1:12" s="47" customFormat="1" ht="12.75">
      <c r="A48" s="65">
        <v>710</v>
      </c>
      <c r="B48" s="65"/>
      <c r="C48" s="65"/>
      <c r="D48" s="62" t="s">
        <v>180</v>
      </c>
      <c r="E48" s="63"/>
      <c r="F48" s="63"/>
      <c r="G48" s="63"/>
      <c r="H48" s="63"/>
      <c r="I48" s="63"/>
      <c r="J48" s="63"/>
      <c r="K48" s="63"/>
      <c r="L48" s="63"/>
    </row>
    <row r="49" spans="1:12" s="47" customFormat="1" ht="12.75">
      <c r="A49" s="50"/>
      <c r="B49" s="50">
        <v>71004</v>
      </c>
      <c r="C49" s="50"/>
      <c r="D49" s="53" t="s">
        <v>181</v>
      </c>
      <c r="E49" s="52"/>
      <c r="F49" s="52"/>
      <c r="G49" s="52"/>
      <c r="H49" s="52"/>
      <c r="I49" s="52"/>
      <c r="J49" s="52"/>
      <c r="K49" s="52"/>
      <c r="L49" s="52"/>
    </row>
    <row r="50" spans="1:12" s="47" customFormat="1" ht="12.75">
      <c r="A50" s="50"/>
      <c r="B50" s="50"/>
      <c r="C50" s="50">
        <v>4300</v>
      </c>
      <c r="D50" s="53" t="s">
        <v>158</v>
      </c>
      <c r="E50" s="52">
        <v>240000</v>
      </c>
      <c r="F50" s="52">
        <v>240000</v>
      </c>
      <c r="G50" s="52"/>
      <c r="H50" s="52"/>
      <c r="I50" s="52"/>
      <c r="J50" s="52"/>
      <c r="K50" s="52"/>
      <c r="L50" s="52"/>
    </row>
    <row r="51" spans="1:12" s="47" customFormat="1" ht="12.75">
      <c r="A51" s="50"/>
      <c r="B51" s="50"/>
      <c r="C51" s="50"/>
      <c r="D51" s="51" t="s">
        <v>182</v>
      </c>
      <c r="E51" s="56">
        <f>E50</f>
        <v>240000</v>
      </c>
      <c r="F51" s="56">
        <f>F50</f>
        <v>240000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s="47" customFormat="1" ht="12.75">
      <c r="A52" s="50"/>
      <c r="B52" s="50">
        <v>71035</v>
      </c>
      <c r="C52" s="50"/>
      <c r="D52" s="53" t="s">
        <v>183</v>
      </c>
      <c r="E52" s="52"/>
      <c r="F52" s="52"/>
      <c r="G52" s="52"/>
      <c r="H52" s="52"/>
      <c r="I52" s="52"/>
      <c r="J52" s="52"/>
      <c r="K52" s="52"/>
      <c r="L52" s="52"/>
    </row>
    <row r="53" spans="1:12" s="47" customFormat="1" ht="12.75">
      <c r="A53" s="50"/>
      <c r="B53" s="50"/>
      <c r="C53" s="50">
        <v>4210</v>
      </c>
      <c r="D53" s="53" t="s">
        <v>171</v>
      </c>
      <c r="E53" s="52">
        <v>1500</v>
      </c>
      <c r="F53" s="52">
        <v>1500</v>
      </c>
      <c r="G53" s="52"/>
      <c r="H53" s="52"/>
      <c r="I53" s="52"/>
      <c r="J53" s="52"/>
      <c r="K53" s="52"/>
      <c r="L53" s="52"/>
    </row>
    <row r="54" spans="1:12" s="47" customFormat="1" ht="12.75">
      <c r="A54" s="50"/>
      <c r="B54" s="50"/>
      <c r="C54" s="50"/>
      <c r="D54" s="51" t="s">
        <v>184</v>
      </c>
      <c r="E54" s="56">
        <f>E53</f>
        <v>1500</v>
      </c>
      <c r="F54" s="56">
        <f>F53</f>
        <v>1500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s="47" customFormat="1" ht="12.75">
      <c r="A55" s="57">
        <v>710</v>
      </c>
      <c r="B55" s="57"/>
      <c r="C55" s="57"/>
      <c r="D55" s="59" t="s">
        <v>185</v>
      </c>
      <c r="E55" s="60">
        <f>E51+E54</f>
        <v>241500</v>
      </c>
      <c r="F55" s="60">
        <f>F51+F54</f>
        <v>241500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</row>
    <row r="56" spans="1:12" s="47" customFormat="1" ht="12.75">
      <c r="A56" s="65">
        <v>750</v>
      </c>
      <c r="B56" s="65"/>
      <c r="C56" s="65"/>
      <c r="D56" s="62" t="s">
        <v>35</v>
      </c>
      <c r="E56" s="63"/>
      <c r="F56" s="63"/>
      <c r="G56" s="63"/>
      <c r="H56" s="63"/>
      <c r="I56" s="63"/>
      <c r="J56" s="63"/>
      <c r="K56" s="63"/>
      <c r="L56" s="63"/>
    </row>
    <row r="57" spans="1:12" s="47" customFormat="1" ht="12.75">
      <c r="A57" s="50"/>
      <c r="B57" s="50">
        <v>75011</v>
      </c>
      <c r="C57" s="50"/>
      <c r="D57" s="53" t="s">
        <v>186</v>
      </c>
      <c r="E57" s="52"/>
      <c r="F57" s="52"/>
      <c r="G57" s="52"/>
      <c r="H57" s="52"/>
      <c r="I57" s="52"/>
      <c r="J57" s="52"/>
      <c r="K57" s="52"/>
      <c r="L57" s="52"/>
    </row>
    <row r="58" spans="1:12" s="47" customFormat="1" ht="12.75">
      <c r="A58" s="50"/>
      <c r="B58" s="50"/>
      <c r="C58" s="50">
        <v>4010</v>
      </c>
      <c r="D58" s="53" t="s">
        <v>187</v>
      </c>
      <c r="E58" s="52">
        <v>46000</v>
      </c>
      <c r="F58" s="52">
        <v>46000</v>
      </c>
      <c r="G58" s="52">
        <v>46000</v>
      </c>
      <c r="H58" s="52"/>
      <c r="I58" s="52"/>
      <c r="J58" s="52"/>
      <c r="K58" s="52"/>
      <c r="L58" s="52"/>
    </row>
    <row r="59" spans="1:12" s="47" customFormat="1" ht="12.75">
      <c r="A59" s="50"/>
      <c r="B59" s="50"/>
      <c r="C59" s="50">
        <v>4040</v>
      </c>
      <c r="D59" s="53" t="s">
        <v>188</v>
      </c>
      <c r="E59" s="52">
        <v>5000</v>
      </c>
      <c r="F59" s="52">
        <v>5000</v>
      </c>
      <c r="G59" s="52">
        <v>5000</v>
      </c>
      <c r="H59" s="52"/>
      <c r="I59" s="52"/>
      <c r="J59" s="52"/>
      <c r="K59" s="52"/>
      <c r="L59" s="52"/>
    </row>
    <row r="60" spans="1:12" s="47" customFormat="1" ht="12.75">
      <c r="A60" s="50"/>
      <c r="B60" s="50"/>
      <c r="C60" s="50">
        <v>4110</v>
      </c>
      <c r="D60" s="53" t="s">
        <v>189</v>
      </c>
      <c r="E60" s="52">
        <v>8800</v>
      </c>
      <c r="F60" s="52">
        <v>8800</v>
      </c>
      <c r="G60" s="52"/>
      <c r="H60" s="52">
        <v>8800</v>
      </c>
      <c r="I60" s="52"/>
      <c r="J60" s="52"/>
      <c r="K60" s="52"/>
      <c r="L60" s="52"/>
    </row>
    <row r="61" spans="1:12" s="47" customFormat="1" ht="12.75">
      <c r="A61" s="50"/>
      <c r="B61" s="50"/>
      <c r="C61" s="50">
        <v>4120</v>
      </c>
      <c r="D61" s="53" t="s">
        <v>190</v>
      </c>
      <c r="E61" s="52">
        <v>1150</v>
      </c>
      <c r="F61" s="52">
        <v>1150</v>
      </c>
      <c r="G61" s="52"/>
      <c r="H61" s="52">
        <v>1150</v>
      </c>
      <c r="I61" s="52"/>
      <c r="J61" s="52"/>
      <c r="K61" s="52"/>
      <c r="L61" s="52"/>
    </row>
    <row r="62" spans="1:12" s="47" customFormat="1" ht="12.75">
      <c r="A62" s="50"/>
      <c r="B62" s="50"/>
      <c r="C62" s="50">
        <v>4210</v>
      </c>
      <c r="D62" s="53" t="s">
        <v>171</v>
      </c>
      <c r="E62" s="52">
        <v>651</v>
      </c>
      <c r="F62" s="52">
        <v>651</v>
      </c>
      <c r="G62" s="52"/>
      <c r="H62" s="52"/>
      <c r="I62" s="52"/>
      <c r="J62" s="52"/>
      <c r="K62" s="52"/>
      <c r="L62" s="52"/>
    </row>
    <row r="63" spans="1:12" s="47" customFormat="1" ht="12.75">
      <c r="A63" s="50"/>
      <c r="B63" s="50"/>
      <c r="C63" s="50">
        <v>4440</v>
      </c>
      <c r="D63" s="53" t="s">
        <v>191</v>
      </c>
      <c r="E63" s="52">
        <v>2323</v>
      </c>
      <c r="F63" s="52">
        <v>2323</v>
      </c>
      <c r="G63" s="52"/>
      <c r="H63" s="52"/>
      <c r="I63" s="52"/>
      <c r="J63" s="52"/>
      <c r="K63" s="52"/>
      <c r="L63" s="52"/>
    </row>
    <row r="64" spans="1:12" s="47" customFormat="1" ht="12.75">
      <c r="A64" s="50"/>
      <c r="B64" s="50"/>
      <c r="C64" s="64"/>
      <c r="D64" s="51" t="s">
        <v>192</v>
      </c>
      <c r="E64" s="56">
        <f>E58+E59+E60+E61+E62+E63</f>
        <v>63924</v>
      </c>
      <c r="F64" s="56">
        <f>F58+F59+F60+F61+F62+F63</f>
        <v>63924</v>
      </c>
      <c r="G64" s="56">
        <f>G58+G59</f>
        <v>51000</v>
      </c>
      <c r="H64" s="56">
        <f>H60+H61</f>
        <v>9950</v>
      </c>
      <c r="I64" s="56">
        <v>0</v>
      </c>
      <c r="J64" s="56">
        <v>0</v>
      </c>
      <c r="K64" s="56">
        <v>0</v>
      </c>
      <c r="L64" s="56">
        <v>0</v>
      </c>
    </row>
    <row r="65" spans="1:12" s="47" customFormat="1" ht="12.75">
      <c r="A65" s="50"/>
      <c r="B65" s="50">
        <v>75022</v>
      </c>
      <c r="C65" s="50"/>
      <c r="D65" s="53" t="s">
        <v>193</v>
      </c>
      <c r="E65" s="52"/>
      <c r="F65" s="52"/>
      <c r="G65" s="52"/>
      <c r="H65" s="52"/>
      <c r="I65" s="52"/>
      <c r="J65" s="52"/>
      <c r="K65" s="52"/>
      <c r="L65" s="52"/>
    </row>
    <row r="66" spans="1:12" s="47" customFormat="1" ht="12.75">
      <c r="A66" s="50"/>
      <c r="B66" s="50"/>
      <c r="C66" s="50">
        <v>3030</v>
      </c>
      <c r="D66" s="53" t="s">
        <v>194</v>
      </c>
      <c r="E66" s="52">
        <v>144000</v>
      </c>
      <c r="F66" s="52">
        <v>144000</v>
      </c>
      <c r="G66" s="52"/>
      <c r="H66" s="52"/>
      <c r="I66" s="52"/>
      <c r="J66" s="52"/>
      <c r="K66" s="52"/>
      <c r="L66" s="52"/>
    </row>
    <row r="67" spans="1:12" s="47" customFormat="1" ht="12.75">
      <c r="A67" s="50"/>
      <c r="B67" s="50"/>
      <c r="C67" s="50">
        <v>4210</v>
      </c>
      <c r="D67" s="53" t="s">
        <v>171</v>
      </c>
      <c r="E67" s="52">
        <v>8500</v>
      </c>
      <c r="F67" s="52">
        <v>8500</v>
      </c>
      <c r="G67" s="52"/>
      <c r="H67" s="52"/>
      <c r="I67" s="52"/>
      <c r="J67" s="52"/>
      <c r="K67" s="52"/>
      <c r="L67" s="52"/>
    </row>
    <row r="68" spans="1:12" s="47" customFormat="1" ht="12.75">
      <c r="A68" s="50"/>
      <c r="B68" s="50"/>
      <c r="C68" s="50">
        <v>4300</v>
      </c>
      <c r="D68" s="53" t="s">
        <v>158</v>
      </c>
      <c r="E68" s="52">
        <v>10400</v>
      </c>
      <c r="F68" s="52">
        <v>10400</v>
      </c>
      <c r="G68" s="52"/>
      <c r="H68" s="52"/>
      <c r="I68" s="52"/>
      <c r="J68" s="52"/>
      <c r="K68" s="52"/>
      <c r="L68" s="52"/>
    </row>
    <row r="69" spans="1:12" s="47" customFormat="1" ht="12.75">
      <c r="A69" s="50"/>
      <c r="B69" s="50"/>
      <c r="C69" s="50">
        <v>4350</v>
      </c>
      <c r="D69" s="53" t="s">
        <v>195</v>
      </c>
      <c r="E69" s="52">
        <v>600</v>
      </c>
      <c r="F69" s="52">
        <v>600</v>
      </c>
      <c r="G69" s="52"/>
      <c r="H69" s="52"/>
      <c r="I69" s="52"/>
      <c r="J69" s="52"/>
      <c r="K69" s="52"/>
      <c r="L69" s="52"/>
    </row>
    <row r="70" spans="1:12" s="47" customFormat="1" ht="12.75">
      <c r="A70" s="50"/>
      <c r="B70" s="50"/>
      <c r="C70" s="50">
        <v>4360</v>
      </c>
      <c r="D70" s="53" t="s">
        <v>196</v>
      </c>
      <c r="E70" s="52">
        <v>1800</v>
      </c>
      <c r="F70" s="52">
        <v>1800</v>
      </c>
      <c r="G70" s="52"/>
      <c r="H70" s="52"/>
      <c r="I70" s="52"/>
      <c r="J70" s="52"/>
      <c r="K70" s="52"/>
      <c r="L70" s="52"/>
    </row>
    <row r="71" spans="1:12" s="47" customFormat="1" ht="12.75">
      <c r="A71" s="50"/>
      <c r="B71" s="50"/>
      <c r="C71" s="50">
        <v>4370</v>
      </c>
      <c r="D71" s="53" t="s">
        <v>197</v>
      </c>
      <c r="E71" s="52">
        <v>1200</v>
      </c>
      <c r="F71" s="52">
        <v>1200</v>
      </c>
      <c r="G71" s="52"/>
      <c r="H71" s="52"/>
      <c r="I71" s="52"/>
      <c r="J71" s="52"/>
      <c r="K71" s="52"/>
      <c r="L71" s="52"/>
    </row>
    <row r="72" spans="1:12" s="47" customFormat="1" ht="12.75">
      <c r="A72" s="50"/>
      <c r="B72" s="50"/>
      <c r="C72" s="50">
        <v>4410</v>
      </c>
      <c r="D72" s="53" t="s">
        <v>198</v>
      </c>
      <c r="E72" s="52">
        <v>6150</v>
      </c>
      <c r="F72" s="52">
        <v>6150</v>
      </c>
      <c r="G72" s="52"/>
      <c r="H72" s="52"/>
      <c r="I72" s="52"/>
      <c r="J72" s="52"/>
      <c r="K72" s="52"/>
      <c r="L72" s="52"/>
    </row>
    <row r="73" spans="1:12" s="47" customFormat="1" ht="12.75">
      <c r="A73" s="50"/>
      <c r="B73" s="50"/>
      <c r="C73" s="50">
        <v>4740</v>
      </c>
      <c r="D73" s="53" t="s">
        <v>199</v>
      </c>
      <c r="E73" s="52">
        <v>1500</v>
      </c>
      <c r="F73" s="52">
        <v>1500</v>
      </c>
      <c r="G73" s="52"/>
      <c r="H73" s="52"/>
      <c r="I73" s="52"/>
      <c r="J73" s="52"/>
      <c r="K73" s="52"/>
      <c r="L73" s="52"/>
    </row>
    <row r="74" spans="1:12" s="47" customFormat="1" ht="12.75">
      <c r="A74" s="50"/>
      <c r="B74" s="50"/>
      <c r="C74" s="50"/>
      <c r="D74" s="51" t="s">
        <v>200</v>
      </c>
      <c r="E74" s="56">
        <f>E66+E67+E68+E69+E70+E71+E72+E73</f>
        <v>174150</v>
      </c>
      <c r="F74" s="56">
        <f>F66+F67+F68+F69+F70+F71+F72+F73</f>
        <v>174150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s="47" customFormat="1" ht="12.75">
      <c r="A75" s="50"/>
      <c r="B75" s="50">
        <v>75023</v>
      </c>
      <c r="C75" s="50"/>
      <c r="D75" s="53" t="s">
        <v>201</v>
      </c>
      <c r="E75" s="52"/>
      <c r="F75" s="52"/>
      <c r="G75" s="52"/>
      <c r="H75" s="52"/>
      <c r="I75" s="52"/>
      <c r="J75" s="52"/>
      <c r="K75" s="52"/>
      <c r="L75" s="52"/>
    </row>
    <row r="76" spans="1:12" s="47" customFormat="1" ht="12.75">
      <c r="A76" s="50"/>
      <c r="B76" s="50"/>
      <c r="C76" s="50">
        <v>3020</v>
      </c>
      <c r="D76" s="53" t="s">
        <v>202</v>
      </c>
      <c r="E76" s="52">
        <v>40000</v>
      </c>
      <c r="F76" s="52">
        <v>40000</v>
      </c>
      <c r="G76" s="52"/>
      <c r="H76" s="52"/>
      <c r="I76" s="52"/>
      <c r="J76" s="52"/>
      <c r="K76" s="52"/>
      <c r="L76" s="52"/>
    </row>
    <row r="77" spans="1:12" s="47" customFormat="1" ht="12.75">
      <c r="A77" s="50"/>
      <c r="B77" s="50"/>
      <c r="C77" s="50">
        <v>4010</v>
      </c>
      <c r="D77" s="53" t="s">
        <v>187</v>
      </c>
      <c r="E77" s="52">
        <v>1498000</v>
      </c>
      <c r="F77" s="52">
        <v>1498000</v>
      </c>
      <c r="G77" s="52">
        <v>1498000</v>
      </c>
      <c r="H77" s="52"/>
      <c r="I77" s="52"/>
      <c r="J77" s="52"/>
      <c r="K77" s="52"/>
      <c r="L77" s="52"/>
    </row>
    <row r="78" spans="1:12" s="47" customFormat="1" ht="12.75">
      <c r="A78" s="50"/>
      <c r="B78" s="50"/>
      <c r="C78" s="50">
        <v>4040</v>
      </c>
      <c r="D78" s="53" t="s">
        <v>188</v>
      </c>
      <c r="E78" s="52">
        <v>127000</v>
      </c>
      <c r="F78" s="52">
        <v>127000</v>
      </c>
      <c r="G78" s="52">
        <v>127000</v>
      </c>
      <c r="H78" s="52"/>
      <c r="I78" s="52"/>
      <c r="J78" s="52"/>
      <c r="K78" s="52"/>
      <c r="L78" s="52"/>
    </row>
    <row r="79" spans="1:12" s="47" customFormat="1" ht="12.75">
      <c r="A79" s="50"/>
      <c r="B79" s="50"/>
      <c r="C79" s="50">
        <v>4110</v>
      </c>
      <c r="D79" s="53" t="s">
        <v>189</v>
      </c>
      <c r="E79" s="52">
        <v>290000</v>
      </c>
      <c r="F79" s="52">
        <v>290000</v>
      </c>
      <c r="G79" s="52"/>
      <c r="H79" s="52">
        <v>290000</v>
      </c>
      <c r="I79" s="52"/>
      <c r="J79" s="52"/>
      <c r="K79" s="52"/>
      <c r="L79" s="52"/>
    </row>
    <row r="80" spans="1:12" s="47" customFormat="1" ht="12.75">
      <c r="A80" s="50"/>
      <c r="B80" s="50"/>
      <c r="C80" s="50">
        <v>4120</v>
      </c>
      <c r="D80" s="53" t="s">
        <v>190</v>
      </c>
      <c r="E80" s="52">
        <v>36700</v>
      </c>
      <c r="F80" s="52">
        <v>36700</v>
      </c>
      <c r="G80" s="52"/>
      <c r="H80" s="52">
        <v>36700</v>
      </c>
      <c r="I80" s="52"/>
      <c r="J80" s="52"/>
      <c r="K80" s="52"/>
      <c r="L80" s="52"/>
    </row>
    <row r="81" spans="1:12" s="47" customFormat="1" ht="12.75">
      <c r="A81" s="50"/>
      <c r="B81" s="50"/>
      <c r="C81" s="50">
        <v>4170</v>
      </c>
      <c r="D81" s="53" t="s">
        <v>203</v>
      </c>
      <c r="E81" s="52">
        <v>40000</v>
      </c>
      <c r="F81" s="52">
        <v>40000</v>
      </c>
      <c r="G81" s="52">
        <v>40000</v>
      </c>
      <c r="H81" s="52"/>
      <c r="I81" s="52"/>
      <c r="J81" s="52"/>
      <c r="K81" s="52"/>
      <c r="L81" s="52"/>
    </row>
    <row r="82" spans="1:12" s="47" customFormat="1" ht="12.75">
      <c r="A82" s="50"/>
      <c r="B82" s="50"/>
      <c r="C82" s="50">
        <v>4210</v>
      </c>
      <c r="D82" s="53" t="s">
        <v>171</v>
      </c>
      <c r="E82" s="52">
        <v>111600</v>
      </c>
      <c r="F82" s="52">
        <v>111600</v>
      </c>
      <c r="G82" s="52"/>
      <c r="H82" s="52"/>
      <c r="I82" s="52"/>
      <c r="J82" s="52"/>
      <c r="K82" s="52"/>
      <c r="L82" s="52"/>
    </row>
    <row r="83" spans="1:12" s="47" customFormat="1" ht="12.75">
      <c r="A83" s="50"/>
      <c r="B83" s="50"/>
      <c r="C83" s="50">
        <v>4260</v>
      </c>
      <c r="D83" s="53" t="s">
        <v>175</v>
      </c>
      <c r="E83" s="52">
        <v>20000</v>
      </c>
      <c r="F83" s="52">
        <v>20000</v>
      </c>
      <c r="G83" s="52"/>
      <c r="H83" s="52"/>
      <c r="I83" s="52"/>
      <c r="J83" s="52"/>
      <c r="K83" s="52"/>
      <c r="L83" s="52"/>
    </row>
    <row r="84" spans="1:12" s="47" customFormat="1" ht="12.75">
      <c r="A84" s="50"/>
      <c r="B84" s="50"/>
      <c r="C84" s="50">
        <v>4270</v>
      </c>
      <c r="D84" s="53" t="s">
        <v>165</v>
      </c>
      <c r="E84" s="52">
        <v>10000</v>
      </c>
      <c r="F84" s="52">
        <v>10000</v>
      </c>
      <c r="G84" s="52"/>
      <c r="H84" s="52"/>
      <c r="I84" s="52"/>
      <c r="J84" s="52"/>
      <c r="K84" s="52"/>
      <c r="L84" s="52"/>
    </row>
    <row r="85" spans="1:12" s="47" customFormat="1" ht="12.75">
      <c r="A85" s="50"/>
      <c r="B85" s="50"/>
      <c r="C85" s="50">
        <v>4300</v>
      </c>
      <c r="D85" s="53" t="s">
        <v>158</v>
      </c>
      <c r="E85" s="52">
        <v>126800</v>
      </c>
      <c r="F85" s="52">
        <v>126800</v>
      </c>
      <c r="G85" s="52"/>
      <c r="H85" s="52"/>
      <c r="I85" s="52"/>
      <c r="J85" s="52"/>
      <c r="K85" s="52"/>
      <c r="L85" s="52"/>
    </row>
    <row r="86" spans="1:12" s="47" customFormat="1" ht="12.75">
      <c r="A86" s="50"/>
      <c r="B86" s="50"/>
      <c r="C86" s="50">
        <v>4350</v>
      </c>
      <c r="D86" s="53" t="s">
        <v>204</v>
      </c>
      <c r="E86" s="52">
        <v>4000</v>
      </c>
      <c r="F86" s="52">
        <v>4000</v>
      </c>
      <c r="G86" s="52"/>
      <c r="H86" s="52"/>
      <c r="I86" s="52"/>
      <c r="J86" s="52"/>
      <c r="K86" s="52"/>
      <c r="L86" s="52"/>
    </row>
    <row r="87" spans="1:12" s="47" customFormat="1" ht="12.75">
      <c r="A87" s="50"/>
      <c r="B87" s="50"/>
      <c r="C87" s="50">
        <v>4360</v>
      </c>
      <c r="D87" s="53" t="s">
        <v>196</v>
      </c>
      <c r="E87" s="52">
        <v>10000</v>
      </c>
      <c r="F87" s="52">
        <v>10000</v>
      </c>
      <c r="G87" s="52"/>
      <c r="H87" s="52"/>
      <c r="I87" s="52"/>
      <c r="J87" s="52"/>
      <c r="K87" s="52"/>
      <c r="L87" s="52"/>
    </row>
    <row r="88" spans="1:12" s="47" customFormat="1" ht="12.75">
      <c r="A88" s="50"/>
      <c r="B88" s="50"/>
      <c r="C88" s="50">
        <v>4370</v>
      </c>
      <c r="D88" s="53" t="s">
        <v>197</v>
      </c>
      <c r="E88" s="52">
        <v>10000</v>
      </c>
      <c r="F88" s="52">
        <v>10000</v>
      </c>
      <c r="G88" s="52"/>
      <c r="H88" s="52"/>
      <c r="I88" s="52"/>
      <c r="J88" s="52"/>
      <c r="K88" s="52"/>
      <c r="L88" s="52"/>
    </row>
    <row r="89" spans="1:12" s="47" customFormat="1" ht="12.75">
      <c r="A89" s="50"/>
      <c r="B89" s="50"/>
      <c r="C89" s="50">
        <v>4400</v>
      </c>
      <c r="D89" s="53" t="s">
        <v>205</v>
      </c>
      <c r="E89" s="52">
        <v>3500</v>
      </c>
      <c r="F89" s="52">
        <v>3500</v>
      </c>
      <c r="G89" s="52"/>
      <c r="H89" s="52"/>
      <c r="I89" s="52"/>
      <c r="J89" s="52"/>
      <c r="K89" s="52"/>
      <c r="L89" s="52"/>
    </row>
    <row r="90" spans="1:12" s="47" customFormat="1" ht="12.75">
      <c r="A90" s="50"/>
      <c r="B90" s="50"/>
      <c r="C90" s="50">
        <v>4410</v>
      </c>
      <c r="D90" s="53" t="s">
        <v>198</v>
      </c>
      <c r="E90" s="52">
        <v>28000</v>
      </c>
      <c r="F90" s="52">
        <v>28000</v>
      </c>
      <c r="G90" s="52"/>
      <c r="H90" s="52"/>
      <c r="I90" s="52"/>
      <c r="J90" s="52"/>
      <c r="K90" s="52"/>
      <c r="L90" s="52"/>
    </row>
    <row r="91" spans="1:12" s="47" customFormat="1" ht="12.75">
      <c r="A91" s="50"/>
      <c r="B91" s="50"/>
      <c r="C91" s="50">
        <v>4430</v>
      </c>
      <c r="D91" s="53" t="s">
        <v>172</v>
      </c>
      <c r="E91" s="52">
        <v>9000</v>
      </c>
      <c r="F91" s="52">
        <v>9000</v>
      </c>
      <c r="G91" s="52"/>
      <c r="H91" s="52"/>
      <c r="I91" s="52"/>
      <c r="J91" s="52"/>
      <c r="K91" s="52"/>
      <c r="L91" s="52"/>
    </row>
    <row r="92" spans="1:12" s="47" customFormat="1" ht="12.75">
      <c r="A92" s="50"/>
      <c r="B92" s="50"/>
      <c r="C92" s="50">
        <v>4440</v>
      </c>
      <c r="D92" s="53" t="s">
        <v>191</v>
      </c>
      <c r="E92" s="52">
        <v>40654</v>
      </c>
      <c r="F92" s="52">
        <v>40654</v>
      </c>
      <c r="G92" s="52"/>
      <c r="H92" s="52"/>
      <c r="I92" s="52"/>
      <c r="J92" s="52"/>
      <c r="K92" s="52"/>
      <c r="L92" s="52"/>
    </row>
    <row r="93" spans="1:12" s="47" customFormat="1" ht="12.75">
      <c r="A93" s="50"/>
      <c r="B93" s="50"/>
      <c r="C93" s="50">
        <v>4740</v>
      </c>
      <c r="D93" s="53" t="s">
        <v>199</v>
      </c>
      <c r="E93" s="52">
        <v>8000</v>
      </c>
      <c r="F93" s="52">
        <v>8000</v>
      </c>
      <c r="G93" s="52"/>
      <c r="H93" s="52"/>
      <c r="I93" s="52"/>
      <c r="J93" s="52"/>
      <c r="K93" s="52"/>
      <c r="L93" s="52"/>
    </row>
    <row r="94" spans="1:12" s="47" customFormat="1" ht="12.75">
      <c r="A94" s="50"/>
      <c r="B94" s="50"/>
      <c r="C94" s="50">
        <v>4750</v>
      </c>
      <c r="D94" s="53" t="s">
        <v>206</v>
      </c>
      <c r="E94" s="52">
        <v>22000</v>
      </c>
      <c r="F94" s="52">
        <v>22000</v>
      </c>
      <c r="G94" s="52"/>
      <c r="H94" s="52"/>
      <c r="I94" s="52"/>
      <c r="J94" s="52"/>
      <c r="K94" s="52"/>
      <c r="L94" s="52"/>
    </row>
    <row r="95" spans="1:12" s="47" customFormat="1" ht="12.75">
      <c r="A95" s="50"/>
      <c r="B95" s="50"/>
      <c r="C95" s="50">
        <v>6050</v>
      </c>
      <c r="D95" s="53" t="s">
        <v>154</v>
      </c>
      <c r="E95" s="52">
        <v>93000</v>
      </c>
      <c r="F95" s="52">
        <v>0</v>
      </c>
      <c r="G95" s="52"/>
      <c r="H95" s="52"/>
      <c r="I95" s="52"/>
      <c r="J95" s="52"/>
      <c r="K95" s="52"/>
      <c r="L95" s="52">
        <v>93000</v>
      </c>
    </row>
    <row r="96" spans="1:12" s="47" customFormat="1" ht="24.75">
      <c r="A96" s="50"/>
      <c r="B96" s="50"/>
      <c r="C96" s="50">
        <v>6060</v>
      </c>
      <c r="D96" s="53" t="s">
        <v>207</v>
      </c>
      <c r="E96" s="52">
        <v>0</v>
      </c>
      <c r="F96" s="52">
        <v>0</v>
      </c>
      <c r="G96" s="52"/>
      <c r="H96" s="52"/>
      <c r="I96" s="52"/>
      <c r="J96" s="52"/>
      <c r="K96" s="52"/>
      <c r="L96" s="52"/>
    </row>
    <row r="97" spans="1:12" s="47" customFormat="1" ht="12.75">
      <c r="A97" s="50"/>
      <c r="B97" s="50"/>
      <c r="C97" s="50"/>
      <c r="D97" s="51" t="s">
        <v>208</v>
      </c>
      <c r="E97" s="56">
        <f>E76+E77+E78+E79+E80+E81+E82+E83+E84+E85+E86+E87+E88+E89+E90+E91+E92+E93+E94+E95+E96</f>
        <v>2528254</v>
      </c>
      <c r="F97" s="56">
        <f>F76+F77+F78+F79+F80+F81+F82+F83+F84+F85+F86+F87+F88+F89+F90+F91+F92+F93+F94+F95+F96</f>
        <v>2435254</v>
      </c>
      <c r="G97" s="56">
        <f>G77+G78+G81</f>
        <v>1665000</v>
      </c>
      <c r="H97" s="56">
        <f>H79+H80</f>
        <v>326700</v>
      </c>
      <c r="I97" s="56">
        <v>0</v>
      </c>
      <c r="J97" s="56">
        <v>0</v>
      </c>
      <c r="K97" s="56">
        <v>0</v>
      </c>
      <c r="L97" s="56">
        <v>93000</v>
      </c>
    </row>
    <row r="98" spans="1:12" s="47" customFormat="1" ht="12.75">
      <c r="A98" s="50"/>
      <c r="B98" s="50">
        <v>75075</v>
      </c>
      <c r="C98" s="50"/>
      <c r="D98" s="53" t="s">
        <v>209</v>
      </c>
      <c r="E98" s="52"/>
      <c r="F98" s="52"/>
      <c r="G98" s="52"/>
      <c r="H98" s="52"/>
      <c r="I98" s="52"/>
      <c r="J98" s="52"/>
      <c r="K98" s="52"/>
      <c r="L98" s="52"/>
    </row>
    <row r="99" spans="1:12" s="47" customFormat="1" ht="12.75">
      <c r="A99" s="50"/>
      <c r="B99" s="50"/>
      <c r="C99" s="50">
        <v>4170</v>
      </c>
      <c r="D99" s="53" t="s">
        <v>203</v>
      </c>
      <c r="E99" s="52">
        <v>5000</v>
      </c>
      <c r="F99" s="52">
        <v>5000</v>
      </c>
      <c r="G99" s="52">
        <v>5000</v>
      </c>
      <c r="H99" s="52"/>
      <c r="I99" s="52"/>
      <c r="J99" s="52"/>
      <c r="K99" s="52"/>
      <c r="L99" s="52"/>
    </row>
    <row r="100" spans="1:12" s="47" customFormat="1" ht="12.75">
      <c r="A100" s="50"/>
      <c r="B100" s="50"/>
      <c r="C100" s="50">
        <v>4210</v>
      </c>
      <c r="D100" s="53" t="s">
        <v>171</v>
      </c>
      <c r="E100" s="52">
        <v>32000</v>
      </c>
      <c r="F100" s="52">
        <v>32000</v>
      </c>
      <c r="G100" s="52"/>
      <c r="H100" s="52"/>
      <c r="I100" s="52"/>
      <c r="J100" s="52"/>
      <c r="K100" s="52"/>
      <c r="L100" s="52"/>
    </row>
    <row r="101" spans="1:12" s="47" customFormat="1" ht="12.75">
      <c r="A101" s="50"/>
      <c r="B101" s="50"/>
      <c r="C101" s="50">
        <v>4300</v>
      </c>
      <c r="D101" s="53" t="s">
        <v>158</v>
      </c>
      <c r="E101" s="52">
        <v>41000</v>
      </c>
      <c r="F101" s="52">
        <v>41000</v>
      </c>
      <c r="G101" s="52"/>
      <c r="H101" s="52"/>
      <c r="I101" s="52"/>
      <c r="J101" s="52"/>
      <c r="K101" s="52"/>
      <c r="L101" s="52"/>
    </row>
    <row r="102" spans="1:12" s="47" customFormat="1" ht="12.75">
      <c r="A102" s="50"/>
      <c r="B102" s="50"/>
      <c r="C102" s="50">
        <v>4430</v>
      </c>
      <c r="D102" s="53" t="s">
        <v>172</v>
      </c>
      <c r="E102" s="52">
        <v>22000</v>
      </c>
      <c r="F102" s="52">
        <v>22000</v>
      </c>
      <c r="G102" s="52"/>
      <c r="H102" s="52"/>
      <c r="I102" s="52"/>
      <c r="J102" s="52"/>
      <c r="K102" s="52"/>
      <c r="L102" s="52"/>
    </row>
    <row r="103" spans="1:12" s="47" customFormat="1" ht="12.75">
      <c r="A103" s="50"/>
      <c r="B103" s="50"/>
      <c r="C103" s="50"/>
      <c r="D103" s="51" t="s">
        <v>210</v>
      </c>
      <c r="E103" s="56">
        <f>E99+E100+E101+E102</f>
        <v>100000</v>
      </c>
      <c r="F103" s="56">
        <f>F99+F100+F101+F102</f>
        <v>100000</v>
      </c>
      <c r="G103" s="56">
        <f>G99</f>
        <v>5000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</row>
    <row r="104" spans="1:12" s="67" customFormat="1" ht="14.25" customHeight="1">
      <c r="A104" s="50"/>
      <c r="B104" s="50">
        <v>75095</v>
      </c>
      <c r="C104" s="50"/>
      <c r="D104" s="53" t="s">
        <v>161</v>
      </c>
      <c r="E104" s="52"/>
      <c r="F104" s="52"/>
      <c r="G104" s="52"/>
      <c r="H104" s="52"/>
      <c r="I104" s="52"/>
      <c r="J104" s="52"/>
      <c r="K104" s="52"/>
      <c r="L104" s="52"/>
    </row>
    <row r="105" spans="1:12" s="67" customFormat="1" ht="14.25" customHeight="1">
      <c r="A105" s="50"/>
      <c r="B105" s="50"/>
      <c r="C105" s="50">
        <v>4210</v>
      </c>
      <c r="D105" s="53" t="s">
        <v>171</v>
      </c>
      <c r="E105" s="52">
        <v>8000</v>
      </c>
      <c r="F105" s="52">
        <v>8000</v>
      </c>
      <c r="G105" s="52"/>
      <c r="H105" s="52"/>
      <c r="I105" s="52"/>
      <c r="J105" s="52"/>
      <c r="K105" s="52"/>
      <c r="L105" s="52"/>
    </row>
    <row r="106" spans="1:12" s="67" customFormat="1" ht="14.25" customHeight="1">
      <c r="A106" s="50"/>
      <c r="B106" s="50"/>
      <c r="C106" s="50">
        <v>4430</v>
      </c>
      <c r="D106" s="53" t="s">
        <v>172</v>
      </c>
      <c r="E106" s="52">
        <v>2000</v>
      </c>
      <c r="F106" s="52">
        <v>2000</v>
      </c>
      <c r="G106" s="52"/>
      <c r="H106" s="52"/>
      <c r="I106" s="52"/>
      <c r="J106" s="52"/>
      <c r="K106" s="52"/>
      <c r="L106" s="52"/>
    </row>
    <row r="107" spans="1:12" s="67" customFormat="1" ht="14.25" customHeight="1">
      <c r="A107" s="50"/>
      <c r="B107" s="50"/>
      <c r="C107" s="50">
        <v>4300</v>
      </c>
      <c r="D107" s="53" t="s">
        <v>158</v>
      </c>
      <c r="E107" s="52">
        <v>1000</v>
      </c>
      <c r="F107" s="52">
        <v>1000</v>
      </c>
      <c r="G107" s="52"/>
      <c r="H107" s="52"/>
      <c r="I107" s="52"/>
      <c r="J107" s="52"/>
      <c r="K107" s="52"/>
      <c r="L107" s="52"/>
    </row>
    <row r="108" spans="1:12" s="67" customFormat="1" ht="14.25" customHeight="1">
      <c r="A108" s="50"/>
      <c r="B108" s="50"/>
      <c r="C108" s="50"/>
      <c r="D108" s="51" t="s">
        <v>211</v>
      </c>
      <c r="E108" s="56">
        <f>E105+E106+E107</f>
        <v>11000</v>
      </c>
      <c r="F108" s="56">
        <f>F105+F106+F107</f>
        <v>11000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</row>
    <row r="109" spans="1:12" s="67" customFormat="1" ht="13.5" customHeight="1">
      <c r="A109" s="57">
        <v>750</v>
      </c>
      <c r="B109" s="57"/>
      <c r="C109" s="57"/>
      <c r="D109" s="59" t="s">
        <v>39</v>
      </c>
      <c r="E109" s="60">
        <f>E64+E74+E97+E103+E108</f>
        <v>2877328</v>
      </c>
      <c r="F109" s="60">
        <f>F64+F74+F97+F103+F108</f>
        <v>2784328</v>
      </c>
      <c r="G109" s="60">
        <f>G64+G74+G97+G103+G108</f>
        <v>1721000</v>
      </c>
      <c r="H109" s="60">
        <f>H64+H74+H97+H103+H108</f>
        <v>336650</v>
      </c>
      <c r="I109" s="60">
        <f>I64+I74+I97+I103+I108</f>
        <v>0</v>
      </c>
      <c r="J109" s="60">
        <v>0</v>
      </c>
      <c r="K109" s="60">
        <v>0</v>
      </c>
      <c r="L109" s="60">
        <f>L97</f>
        <v>93000</v>
      </c>
    </row>
    <row r="110" spans="1:12" s="67" customFormat="1" ht="13.5" customHeight="1">
      <c r="A110" s="65">
        <v>751</v>
      </c>
      <c r="B110" s="65"/>
      <c r="C110" s="65"/>
      <c r="D110" s="62" t="s">
        <v>212</v>
      </c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50"/>
      <c r="B111" s="50">
        <v>75101</v>
      </c>
      <c r="C111" s="50"/>
      <c r="D111" s="53" t="s">
        <v>213</v>
      </c>
      <c r="E111" s="52"/>
      <c r="F111" s="52"/>
      <c r="G111" s="52"/>
      <c r="H111" s="52"/>
      <c r="I111" s="52"/>
      <c r="J111" s="52"/>
      <c r="K111" s="52"/>
      <c r="L111" s="52"/>
    </row>
    <row r="112" spans="1:12" ht="12.75">
      <c r="A112" s="50"/>
      <c r="B112" s="50"/>
      <c r="C112" s="50">
        <v>4110</v>
      </c>
      <c r="D112" s="53" t="s">
        <v>189</v>
      </c>
      <c r="E112" s="52">
        <v>258</v>
      </c>
      <c r="F112" s="52">
        <v>258</v>
      </c>
      <c r="G112" s="52"/>
      <c r="H112" s="52">
        <v>258</v>
      </c>
      <c r="I112" s="52"/>
      <c r="J112" s="52"/>
      <c r="K112" s="52"/>
      <c r="L112" s="52"/>
    </row>
    <row r="113" spans="1:12" ht="12.75">
      <c r="A113" s="50"/>
      <c r="B113" s="50"/>
      <c r="C113" s="50">
        <v>4120</v>
      </c>
      <c r="D113" s="53" t="s">
        <v>190</v>
      </c>
      <c r="E113" s="52">
        <v>37</v>
      </c>
      <c r="F113" s="52">
        <v>37</v>
      </c>
      <c r="G113" s="52"/>
      <c r="H113" s="52">
        <v>37</v>
      </c>
      <c r="I113" s="52"/>
      <c r="J113" s="52"/>
      <c r="K113" s="52"/>
      <c r="L113" s="52"/>
    </row>
    <row r="114" spans="1:12" ht="12.75">
      <c r="A114" s="50"/>
      <c r="B114" s="50"/>
      <c r="C114" s="50">
        <v>4170</v>
      </c>
      <c r="D114" s="53" t="s">
        <v>203</v>
      </c>
      <c r="E114" s="52">
        <v>1500</v>
      </c>
      <c r="F114" s="52">
        <v>1500</v>
      </c>
      <c r="G114" s="52">
        <v>1500</v>
      </c>
      <c r="H114" s="52"/>
      <c r="I114" s="52"/>
      <c r="J114" s="52"/>
      <c r="K114" s="52"/>
      <c r="L114" s="52"/>
    </row>
    <row r="115" spans="1:12" ht="12.75">
      <c r="A115" s="50"/>
      <c r="B115" s="50"/>
      <c r="C115" s="50">
        <v>4210</v>
      </c>
      <c r="D115" s="53" t="s">
        <v>171</v>
      </c>
      <c r="E115" s="52">
        <v>112</v>
      </c>
      <c r="F115" s="52">
        <v>112</v>
      </c>
      <c r="G115" s="52"/>
      <c r="H115" s="52"/>
      <c r="I115" s="52"/>
      <c r="J115" s="52"/>
      <c r="K115" s="52"/>
      <c r="L115" s="52"/>
    </row>
    <row r="116" spans="1:12" ht="12.75">
      <c r="A116" s="57">
        <v>751</v>
      </c>
      <c r="B116" s="57"/>
      <c r="C116" s="57"/>
      <c r="D116" s="59" t="s">
        <v>42</v>
      </c>
      <c r="E116" s="60">
        <f>E112+E113+E114+E115</f>
        <v>1907</v>
      </c>
      <c r="F116" s="60">
        <f>F112+F113+F114+F115</f>
        <v>1907</v>
      </c>
      <c r="G116" s="60">
        <f>G114</f>
        <v>1500</v>
      </c>
      <c r="H116" s="60">
        <f>H112+H113</f>
        <v>295</v>
      </c>
      <c r="I116" s="60">
        <v>0</v>
      </c>
      <c r="J116" s="60">
        <v>0</v>
      </c>
      <c r="K116" s="60">
        <v>0</v>
      </c>
      <c r="L116" s="60">
        <v>0</v>
      </c>
    </row>
    <row r="117" spans="1:12" ht="12.75">
      <c r="A117" s="65">
        <v>754</v>
      </c>
      <c r="B117" s="65"/>
      <c r="C117" s="65"/>
      <c r="D117" s="62" t="s">
        <v>214</v>
      </c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50"/>
      <c r="B118" s="50">
        <v>75404</v>
      </c>
      <c r="C118" s="50"/>
      <c r="D118" s="53" t="s">
        <v>215</v>
      </c>
      <c r="E118" s="52"/>
      <c r="F118" s="52"/>
      <c r="G118" s="52"/>
      <c r="H118" s="52"/>
      <c r="I118" s="52"/>
      <c r="J118" s="52"/>
      <c r="K118" s="52"/>
      <c r="L118" s="52"/>
    </row>
    <row r="119" spans="1:12" ht="12.75">
      <c r="A119" s="50"/>
      <c r="B119" s="50"/>
      <c r="C119" s="50">
        <v>3000</v>
      </c>
      <c r="D119" s="53" t="s">
        <v>216</v>
      </c>
      <c r="E119" s="52">
        <v>15000</v>
      </c>
      <c r="F119" s="52">
        <v>15000</v>
      </c>
      <c r="G119" s="52"/>
      <c r="H119" s="52"/>
      <c r="I119" s="52"/>
      <c r="J119" s="52"/>
      <c r="K119" s="52"/>
      <c r="L119" s="52"/>
    </row>
    <row r="120" spans="1:12" ht="12.75">
      <c r="A120" s="50"/>
      <c r="B120" s="50"/>
      <c r="C120" s="64"/>
      <c r="D120" s="51" t="s">
        <v>217</v>
      </c>
      <c r="E120" s="56">
        <f>E119</f>
        <v>15000</v>
      </c>
      <c r="F120" s="56">
        <f>F119</f>
        <v>15000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</row>
    <row r="121" spans="1:12" ht="12.75">
      <c r="A121" s="50"/>
      <c r="B121" s="50">
        <v>75411</v>
      </c>
      <c r="C121" s="50"/>
      <c r="D121" s="53" t="s">
        <v>218</v>
      </c>
      <c r="E121" s="52"/>
      <c r="F121" s="52"/>
      <c r="G121" s="52"/>
      <c r="H121" s="52"/>
      <c r="I121" s="52"/>
      <c r="J121" s="52"/>
      <c r="K121" s="52"/>
      <c r="L121" s="52"/>
    </row>
    <row r="122" spans="1:12" ht="12.75">
      <c r="A122" s="50"/>
      <c r="B122" s="50"/>
      <c r="C122" s="50">
        <v>6300</v>
      </c>
      <c r="D122" s="53" t="s">
        <v>219</v>
      </c>
      <c r="E122" s="52">
        <v>0</v>
      </c>
      <c r="F122" s="52">
        <v>0</v>
      </c>
      <c r="G122" s="52"/>
      <c r="H122" s="52"/>
      <c r="I122" s="52"/>
      <c r="J122" s="52"/>
      <c r="K122" s="52"/>
      <c r="L122" s="52"/>
    </row>
    <row r="123" spans="1:12" ht="12.75">
      <c r="A123" s="50"/>
      <c r="B123" s="50"/>
      <c r="C123" s="50"/>
      <c r="D123" s="51" t="s">
        <v>220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</row>
    <row r="124" spans="1:12" ht="12.75">
      <c r="A124" s="50"/>
      <c r="B124" s="50">
        <v>75412</v>
      </c>
      <c r="C124" s="50"/>
      <c r="D124" s="53" t="s">
        <v>221</v>
      </c>
      <c r="E124" s="52"/>
      <c r="F124" s="52"/>
      <c r="G124" s="52"/>
      <c r="H124" s="52"/>
      <c r="I124" s="52"/>
      <c r="J124" s="52"/>
      <c r="K124" s="52"/>
      <c r="L124" s="52"/>
    </row>
    <row r="125" spans="1:12" ht="12.75">
      <c r="A125" s="50"/>
      <c r="B125" s="50"/>
      <c r="C125" s="50">
        <v>3020</v>
      </c>
      <c r="D125" s="53" t="s">
        <v>202</v>
      </c>
      <c r="E125" s="52">
        <v>3200</v>
      </c>
      <c r="F125" s="52">
        <v>3200</v>
      </c>
      <c r="G125" s="52"/>
      <c r="H125" s="52"/>
      <c r="I125" s="52"/>
      <c r="J125" s="52"/>
      <c r="K125" s="52"/>
      <c r="L125" s="52"/>
    </row>
    <row r="126" spans="1:12" ht="12.75">
      <c r="A126" s="50"/>
      <c r="B126" s="50"/>
      <c r="C126" s="50">
        <v>4110</v>
      </c>
      <c r="D126" s="53" t="s">
        <v>189</v>
      </c>
      <c r="E126" s="52">
        <v>2500</v>
      </c>
      <c r="F126" s="52">
        <v>2500</v>
      </c>
      <c r="G126" s="52"/>
      <c r="H126" s="52">
        <v>2500</v>
      </c>
      <c r="I126" s="52"/>
      <c r="J126" s="52"/>
      <c r="K126" s="52"/>
      <c r="L126" s="52"/>
    </row>
    <row r="127" spans="1:12" ht="12.75">
      <c r="A127" s="50"/>
      <c r="B127" s="50"/>
      <c r="C127" s="50">
        <v>4120</v>
      </c>
      <c r="D127" s="53" t="s">
        <v>190</v>
      </c>
      <c r="E127" s="52">
        <v>700</v>
      </c>
      <c r="F127" s="52">
        <v>700</v>
      </c>
      <c r="G127" s="52"/>
      <c r="H127" s="52">
        <v>700</v>
      </c>
      <c r="I127" s="52"/>
      <c r="J127" s="52"/>
      <c r="K127" s="52"/>
      <c r="L127" s="52"/>
    </row>
    <row r="128" spans="1:12" ht="12.75">
      <c r="A128" s="50"/>
      <c r="B128" s="50"/>
      <c r="C128" s="50">
        <v>4170</v>
      </c>
      <c r="D128" s="53" t="s">
        <v>203</v>
      </c>
      <c r="E128" s="52">
        <v>28000</v>
      </c>
      <c r="F128" s="52">
        <v>28000</v>
      </c>
      <c r="G128" s="52">
        <v>28000</v>
      </c>
      <c r="H128" s="52"/>
      <c r="I128" s="52"/>
      <c r="J128" s="52"/>
      <c r="K128" s="52"/>
      <c r="L128" s="52"/>
    </row>
    <row r="129" spans="1:12" ht="12.75">
      <c r="A129" s="50"/>
      <c r="B129" s="50"/>
      <c r="C129" s="50">
        <v>4210</v>
      </c>
      <c r="D129" s="53" t="s">
        <v>171</v>
      </c>
      <c r="E129" s="52">
        <v>37000</v>
      </c>
      <c r="F129" s="52">
        <v>37000</v>
      </c>
      <c r="G129" s="52"/>
      <c r="H129" s="52"/>
      <c r="I129" s="52"/>
      <c r="J129" s="52"/>
      <c r="K129" s="52"/>
      <c r="L129" s="52"/>
    </row>
    <row r="130" spans="1:12" ht="12.75">
      <c r="A130" s="50"/>
      <c r="B130" s="50"/>
      <c r="C130" s="50">
        <v>4260</v>
      </c>
      <c r="D130" s="53" t="s">
        <v>175</v>
      </c>
      <c r="E130" s="52">
        <v>4000</v>
      </c>
      <c r="F130" s="52">
        <v>4000</v>
      </c>
      <c r="G130" s="52"/>
      <c r="H130" s="52"/>
      <c r="I130" s="52"/>
      <c r="J130" s="52"/>
      <c r="K130" s="52"/>
      <c r="L130" s="52"/>
    </row>
    <row r="131" spans="1:12" ht="12.75">
      <c r="A131" s="50"/>
      <c r="B131" s="50"/>
      <c r="C131" s="50">
        <v>4270</v>
      </c>
      <c r="D131" s="53" t="s">
        <v>165</v>
      </c>
      <c r="E131" s="52">
        <v>22000</v>
      </c>
      <c r="F131" s="52">
        <v>22000</v>
      </c>
      <c r="G131" s="52"/>
      <c r="H131" s="52"/>
      <c r="I131" s="52"/>
      <c r="J131" s="52"/>
      <c r="K131" s="52"/>
      <c r="L131" s="52"/>
    </row>
    <row r="132" spans="1:12" ht="12.75">
      <c r="A132" s="50"/>
      <c r="B132" s="50"/>
      <c r="C132" s="50">
        <v>4300</v>
      </c>
      <c r="D132" s="53" t="s">
        <v>158</v>
      </c>
      <c r="E132" s="52">
        <v>50000</v>
      </c>
      <c r="F132" s="52">
        <v>50000</v>
      </c>
      <c r="G132" s="52"/>
      <c r="H132" s="52"/>
      <c r="I132" s="52"/>
      <c r="J132" s="52"/>
      <c r="K132" s="52"/>
      <c r="L132" s="52"/>
    </row>
    <row r="133" spans="1:12" ht="12.75">
      <c r="A133" s="50"/>
      <c r="B133" s="50"/>
      <c r="C133" s="50">
        <v>4410</v>
      </c>
      <c r="D133" s="53" t="s">
        <v>198</v>
      </c>
      <c r="E133" s="52">
        <v>1500</v>
      </c>
      <c r="F133" s="52">
        <v>1500</v>
      </c>
      <c r="G133" s="52"/>
      <c r="H133" s="52"/>
      <c r="I133" s="52"/>
      <c r="J133" s="52"/>
      <c r="K133" s="52"/>
      <c r="L133" s="52"/>
    </row>
    <row r="134" spans="1:12" ht="12.75">
      <c r="A134" s="50"/>
      <c r="B134" s="50"/>
      <c r="C134" s="50">
        <v>4430</v>
      </c>
      <c r="D134" s="53" t="s">
        <v>172</v>
      </c>
      <c r="E134" s="52">
        <v>61000</v>
      </c>
      <c r="F134" s="52">
        <v>61000</v>
      </c>
      <c r="G134" s="52"/>
      <c r="H134" s="52"/>
      <c r="I134" s="52"/>
      <c r="J134" s="52"/>
      <c r="K134" s="52"/>
      <c r="L134" s="52"/>
    </row>
    <row r="135" spans="1:12" ht="12.75">
      <c r="A135" s="50"/>
      <c r="B135" s="50"/>
      <c r="C135" s="50"/>
      <c r="D135" s="51" t="s">
        <v>222</v>
      </c>
      <c r="E135" s="56">
        <f>E125+E126+E127+E128+E129+E130+E131+E132+E133+E134</f>
        <v>209900</v>
      </c>
      <c r="F135" s="56">
        <f>F125+F126+F127+F128+F129+F130+F131+F132+F133+F134</f>
        <v>209900</v>
      </c>
      <c r="G135" s="56">
        <f>G128</f>
        <v>28000</v>
      </c>
      <c r="H135" s="56">
        <f>H126+H127</f>
        <v>3200</v>
      </c>
      <c r="I135" s="56">
        <v>0</v>
      </c>
      <c r="J135" s="56">
        <v>0</v>
      </c>
      <c r="K135" s="56">
        <v>0</v>
      </c>
      <c r="L135" s="56">
        <v>0</v>
      </c>
    </row>
    <row r="136" spans="1:12" ht="12.75">
      <c r="A136" s="50"/>
      <c r="B136" s="50">
        <v>75414</v>
      </c>
      <c r="C136" s="50"/>
      <c r="D136" s="53" t="s">
        <v>223</v>
      </c>
      <c r="E136" s="52"/>
      <c r="F136" s="52"/>
      <c r="G136" s="52"/>
      <c r="H136" s="52"/>
      <c r="I136" s="52"/>
      <c r="J136" s="52"/>
      <c r="K136" s="52"/>
      <c r="L136" s="52"/>
    </row>
    <row r="137" spans="1:12" ht="12.75">
      <c r="A137" s="50"/>
      <c r="B137" s="50"/>
      <c r="C137" s="50">
        <v>3030</v>
      </c>
      <c r="D137" s="53" t="s">
        <v>194</v>
      </c>
      <c r="E137" s="52">
        <v>2200</v>
      </c>
      <c r="F137" s="52">
        <v>2200</v>
      </c>
      <c r="G137" s="52"/>
      <c r="H137" s="52"/>
      <c r="I137" s="52"/>
      <c r="J137" s="52"/>
      <c r="K137" s="52"/>
      <c r="L137" s="52"/>
    </row>
    <row r="138" spans="1:12" ht="12.75">
      <c r="A138" s="50"/>
      <c r="B138" s="50"/>
      <c r="C138" s="50">
        <v>4170</v>
      </c>
      <c r="D138" s="53" t="s">
        <v>203</v>
      </c>
      <c r="E138" s="52">
        <v>3000</v>
      </c>
      <c r="F138" s="52">
        <v>3000</v>
      </c>
      <c r="G138" s="52">
        <v>3000</v>
      </c>
      <c r="H138" s="52"/>
      <c r="I138" s="52"/>
      <c r="J138" s="52"/>
      <c r="K138" s="52"/>
      <c r="L138" s="52"/>
    </row>
    <row r="139" spans="1:12" ht="12.75">
      <c r="A139" s="50"/>
      <c r="B139" s="50"/>
      <c r="C139" s="50">
        <v>4210</v>
      </c>
      <c r="D139" s="53" t="s">
        <v>171</v>
      </c>
      <c r="E139" s="52">
        <v>8800</v>
      </c>
      <c r="F139" s="52">
        <v>8800</v>
      </c>
      <c r="G139" s="52"/>
      <c r="H139" s="52"/>
      <c r="I139" s="52"/>
      <c r="J139" s="52"/>
      <c r="K139" s="52"/>
      <c r="L139" s="52"/>
    </row>
    <row r="140" spans="1:12" ht="12.75">
      <c r="A140" s="50"/>
      <c r="B140" s="50"/>
      <c r="C140" s="50">
        <v>4250</v>
      </c>
      <c r="D140" s="53" t="s">
        <v>224</v>
      </c>
      <c r="E140" s="52">
        <v>1000</v>
      </c>
      <c r="F140" s="52">
        <v>1000</v>
      </c>
      <c r="G140" s="52"/>
      <c r="H140" s="52"/>
      <c r="I140" s="52"/>
      <c r="J140" s="52"/>
      <c r="K140" s="52"/>
      <c r="L140" s="52"/>
    </row>
    <row r="141" spans="1:12" ht="12.75">
      <c r="A141" s="50"/>
      <c r="B141" s="50"/>
      <c r="C141" s="50">
        <v>4300</v>
      </c>
      <c r="D141" s="53" t="s">
        <v>158</v>
      </c>
      <c r="E141" s="52">
        <v>2000</v>
      </c>
      <c r="F141" s="52">
        <v>2000</v>
      </c>
      <c r="G141" s="52"/>
      <c r="H141" s="52"/>
      <c r="I141" s="52"/>
      <c r="J141" s="52"/>
      <c r="K141" s="52"/>
      <c r="L141" s="52"/>
    </row>
    <row r="142" spans="1:12" ht="12.75">
      <c r="A142" s="50"/>
      <c r="B142" s="50"/>
      <c r="C142" s="50"/>
      <c r="D142" s="51" t="s">
        <v>225</v>
      </c>
      <c r="E142" s="56">
        <f>E137+E138+E139+E140+E141</f>
        <v>17000</v>
      </c>
      <c r="F142" s="56">
        <f>F137+F138+F139+F140+F141</f>
        <v>17000</v>
      </c>
      <c r="G142" s="56">
        <f>G138</f>
        <v>3000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</row>
    <row r="143" spans="1:12" ht="12.75">
      <c r="A143" s="57">
        <v>754</v>
      </c>
      <c r="B143" s="57"/>
      <c r="C143" s="57"/>
      <c r="D143" s="59" t="s">
        <v>45</v>
      </c>
      <c r="E143" s="60">
        <f>E120+E123+E135+E142</f>
        <v>241900</v>
      </c>
      <c r="F143" s="60">
        <f>F120+F123+F135+F142</f>
        <v>241900</v>
      </c>
      <c r="G143" s="60">
        <f>G135+G142</f>
        <v>31000</v>
      </c>
      <c r="H143" s="60">
        <f>H135</f>
        <v>3200</v>
      </c>
      <c r="I143" s="60">
        <v>0</v>
      </c>
      <c r="J143" s="60">
        <v>0</v>
      </c>
      <c r="K143" s="60">
        <v>0</v>
      </c>
      <c r="L143" s="60">
        <v>0</v>
      </c>
    </row>
    <row r="144" spans="1:12" ht="12.75">
      <c r="A144" s="65">
        <v>756</v>
      </c>
      <c r="B144" s="65"/>
      <c r="C144" s="65"/>
      <c r="D144" s="62" t="s">
        <v>226</v>
      </c>
      <c r="E144" s="63"/>
      <c r="F144" s="63"/>
      <c r="G144" s="63"/>
      <c r="H144" s="63"/>
      <c r="I144" s="63"/>
      <c r="J144" s="63"/>
      <c r="K144" s="63"/>
      <c r="L144" s="63"/>
    </row>
    <row r="145" spans="1:12" ht="12.75">
      <c r="A145" s="50"/>
      <c r="B145" s="50">
        <v>75647</v>
      </c>
      <c r="C145" s="50"/>
      <c r="D145" s="53" t="s">
        <v>227</v>
      </c>
      <c r="E145" s="52"/>
      <c r="F145" s="52"/>
      <c r="G145" s="52"/>
      <c r="H145" s="52"/>
      <c r="I145" s="52"/>
      <c r="J145" s="52"/>
      <c r="K145" s="52"/>
      <c r="L145" s="52"/>
    </row>
    <row r="146" spans="1:12" ht="12.75">
      <c r="A146" s="50"/>
      <c r="B146" s="50"/>
      <c r="C146" s="50">
        <v>4100</v>
      </c>
      <c r="D146" s="53" t="s">
        <v>228</v>
      </c>
      <c r="E146" s="52">
        <v>30000</v>
      </c>
      <c r="F146" s="52">
        <v>30000</v>
      </c>
      <c r="G146" s="52">
        <v>30000</v>
      </c>
      <c r="H146" s="52"/>
      <c r="I146" s="52"/>
      <c r="J146" s="52"/>
      <c r="K146" s="52"/>
      <c r="L146" s="52"/>
    </row>
    <row r="147" spans="1:12" ht="12.75">
      <c r="A147" s="50"/>
      <c r="B147" s="50"/>
      <c r="C147" s="50">
        <v>4210</v>
      </c>
      <c r="D147" s="53" t="s">
        <v>171</v>
      </c>
      <c r="E147" s="52">
        <v>3000</v>
      </c>
      <c r="F147" s="52">
        <v>3000</v>
      </c>
      <c r="G147" s="52"/>
      <c r="H147" s="52"/>
      <c r="I147" s="52"/>
      <c r="J147" s="52"/>
      <c r="K147" s="52"/>
      <c r="L147" s="52"/>
    </row>
    <row r="148" spans="1:12" ht="12.75">
      <c r="A148" s="50"/>
      <c r="B148" s="50"/>
      <c r="C148" s="50">
        <v>4300</v>
      </c>
      <c r="D148" s="53" t="s">
        <v>158</v>
      </c>
      <c r="E148" s="52">
        <v>1000</v>
      </c>
      <c r="F148" s="52">
        <v>1000</v>
      </c>
      <c r="G148" s="52"/>
      <c r="H148" s="52"/>
      <c r="I148" s="52"/>
      <c r="J148" s="52"/>
      <c r="K148" s="52"/>
      <c r="L148" s="52"/>
    </row>
    <row r="149" spans="1:12" ht="12.75">
      <c r="A149" s="50"/>
      <c r="B149" s="50"/>
      <c r="C149" s="50">
        <v>4410</v>
      </c>
      <c r="D149" s="53" t="s">
        <v>198</v>
      </c>
      <c r="E149" s="52">
        <v>37000</v>
      </c>
      <c r="F149" s="52">
        <v>37000</v>
      </c>
      <c r="G149" s="52"/>
      <c r="H149" s="52"/>
      <c r="I149" s="52"/>
      <c r="J149" s="52"/>
      <c r="K149" s="52"/>
      <c r="L149" s="52"/>
    </row>
    <row r="150" spans="1:12" ht="12.75">
      <c r="A150" s="50"/>
      <c r="B150" s="50"/>
      <c r="C150" s="50">
        <v>4430</v>
      </c>
      <c r="D150" s="53" t="s">
        <v>172</v>
      </c>
      <c r="E150" s="52">
        <v>3000</v>
      </c>
      <c r="F150" s="52">
        <v>3000</v>
      </c>
      <c r="G150" s="52"/>
      <c r="H150" s="52"/>
      <c r="I150" s="52"/>
      <c r="J150" s="52"/>
      <c r="K150" s="52"/>
      <c r="L150" s="52"/>
    </row>
    <row r="151" spans="1:12" ht="12.75">
      <c r="A151" s="57">
        <v>756</v>
      </c>
      <c r="B151" s="57"/>
      <c r="C151" s="57"/>
      <c r="D151" s="59" t="s">
        <v>229</v>
      </c>
      <c r="E151" s="60">
        <f>E146+E147+E148+E149+E150</f>
        <v>74000</v>
      </c>
      <c r="F151" s="60">
        <f>F146+F147+F148+F149+F150</f>
        <v>74000</v>
      </c>
      <c r="G151" s="60">
        <f>G146</f>
        <v>30000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</row>
    <row r="152" spans="1:12" ht="12.75">
      <c r="A152" s="65">
        <v>757</v>
      </c>
      <c r="B152" s="65"/>
      <c r="C152" s="65"/>
      <c r="D152" s="62" t="s">
        <v>230</v>
      </c>
      <c r="E152" s="63"/>
      <c r="F152" s="63"/>
      <c r="G152" s="63"/>
      <c r="H152" s="63"/>
      <c r="I152" s="63"/>
      <c r="J152" s="63"/>
      <c r="K152" s="63"/>
      <c r="L152" s="63"/>
    </row>
    <row r="153" spans="1:12" ht="12.75">
      <c r="A153" s="50">
        <v>757</v>
      </c>
      <c r="B153" s="50">
        <v>75702</v>
      </c>
      <c r="C153" s="50"/>
      <c r="D153" s="53" t="s">
        <v>231</v>
      </c>
      <c r="E153" s="52"/>
      <c r="F153" s="52"/>
      <c r="G153" s="52"/>
      <c r="H153" s="52"/>
      <c r="I153" s="52"/>
      <c r="J153" s="52"/>
      <c r="K153" s="52"/>
      <c r="L153" s="52"/>
    </row>
    <row r="154" spans="1:12" ht="12.75">
      <c r="A154" s="50"/>
      <c r="B154" s="50"/>
      <c r="C154" s="50">
        <v>8070</v>
      </c>
      <c r="D154" s="53" t="s">
        <v>232</v>
      </c>
      <c r="E154" s="52">
        <v>180000</v>
      </c>
      <c r="F154" s="52">
        <v>180000</v>
      </c>
      <c r="G154" s="52"/>
      <c r="H154" s="52"/>
      <c r="I154" s="52"/>
      <c r="J154" s="52">
        <v>180000</v>
      </c>
      <c r="K154" s="52"/>
      <c r="L154" s="52"/>
    </row>
    <row r="155" spans="1:12" ht="12.75">
      <c r="A155" s="57">
        <v>757</v>
      </c>
      <c r="B155" s="57"/>
      <c r="C155" s="57"/>
      <c r="D155" s="59" t="s">
        <v>233</v>
      </c>
      <c r="E155" s="60">
        <f>E154</f>
        <v>180000</v>
      </c>
      <c r="F155" s="60">
        <f>F154</f>
        <v>180000</v>
      </c>
      <c r="G155" s="60">
        <v>0</v>
      </c>
      <c r="H155" s="60">
        <v>0</v>
      </c>
      <c r="I155" s="60">
        <v>0</v>
      </c>
      <c r="J155" s="60">
        <v>180000</v>
      </c>
      <c r="K155" s="60">
        <v>0</v>
      </c>
      <c r="L155" s="60">
        <v>0</v>
      </c>
    </row>
    <row r="156" spans="1:12" ht="12.75">
      <c r="A156" s="65">
        <v>801</v>
      </c>
      <c r="B156" s="65"/>
      <c r="C156" s="65"/>
      <c r="D156" s="62" t="s">
        <v>105</v>
      </c>
      <c r="E156" s="63"/>
      <c r="F156" s="63"/>
      <c r="G156" s="63"/>
      <c r="H156" s="63"/>
      <c r="I156" s="63"/>
      <c r="J156" s="63"/>
      <c r="K156" s="63"/>
      <c r="L156" s="63"/>
    </row>
    <row r="157" spans="1:12" ht="12.75">
      <c r="A157" s="50"/>
      <c r="B157" s="50">
        <v>80101</v>
      </c>
      <c r="C157" s="50"/>
      <c r="D157" s="53" t="s">
        <v>234</v>
      </c>
      <c r="E157" s="52"/>
      <c r="F157" s="52"/>
      <c r="G157" s="52"/>
      <c r="H157" s="52"/>
      <c r="I157" s="52"/>
      <c r="J157" s="52"/>
      <c r="K157" s="52"/>
      <c r="L157" s="52"/>
    </row>
    <row r="158" spans="1:12" ht="12.75">
      <c r="A158" s="50"/>
      <c r="B158" s="50"/>
      <c r="C158" s="50">
        <v>3020</v>
      </c>
      <c r="D158" s="53" t="s">
        <v>202</v>
      </c>
      <c r="E158" s="52">
        <v>172000</v>
      </c>
      <c r="F158" s="52">
        <v>172000</v>
      </c>
      <c r="G158" s="52"/>
      <c r="H158" s="52"/>
      <c r="I158" s="52"/>
      <c r="J158" s="52"/>
      <c r="K158" s="52"/>
      <c r="L158" s="52"/>
    </row>
    <row r="159" spans="1:12" ht="12.75">
      <c r="A159" s="50"/>
      <c r="B159" s="50"/>
      <c r="C159" s="50">
        <v>3240</v>
      </c>
      <c r="D159" s="53" t="s">
        <v>235</v>
      </c>
      <c r="E159" s="52">
        <v>37460</v>
      </c>
      <c r="F159" s="52">
        <v>37460</v>
      </c>
      <c r="G159" s="52"/>
      <c r="H159" s="52"/>
      <c r="I159" s="52"/>
      <c r="J159" s="52"/>
      <c r="K159" s="52"/>
      <c r="L159" s="52"/>
    </row>
    <row r="160" spans="1:12" ht="12.75">
      <c r="A160" s="50"/>
      <c r="B160" s="50"/>
      <c r="C160" s="50">
        <v>4010</v>
      </c>
      <c r="D160" s="53" t="s">
        <v>187</v>
      </c>
      <c r="E160" s="52">
        <v>3275508</v>
      </c>
      <c r="F160" s="52">
        <v>3275508</v>
      </c>
      <c r="G160" s="52">
        <v>3275508</v>
      </c>
      <c r="H160" s="52"/>
      <c r="I160" s="52"/>
      <c r="J160" s="52"/>
      <c r="K160" s="52"/>
      <c r="L160" s="52"/>
    </row>
    <row r="161" spans="1:12" ht="12.75">
      <c r="A161" s="50"/>
      <c r="B161" s="50"/>
      <c r="C161" s="50">
        <v>4040</v>
      </c>
      <c r="D161" s="53" t="s">
        <v>188</v>
      </c>
      <c r="E161" s="52">
        <v>258780</v>
      </c>
      <c r="F161" s="52">
        <v>258780</v>
      </c>
      <c r="G161" s="52">
        <v>258780</v>
      </c>
      <c r="H161" s="52"/>
      <c r="I161" s="52"/>
      <c r="J161" s="52"/>
      <c r="K161" s="52"/>
      <c r="L161" s="52"/>
    </row>
    <row r="162" spans="1:12" ht="12.75">
      <c r="A162" s="50"/>
      <c r="B162" s="50"/>
      <c r="C162" s="50">
        <v>4110</v>
      </c>
      <c r="D162" s="53" t="s">
        <v>189</v>
      </c>
      <c r="E162" s="52">
        <v>633080</v>
      </c>
      <c r="F162" s="52">
        <v>633080</v>
      </c>
      <c r="G162" s="52"/>
      <c r="H162" s="52">
        <v>633080</v>
      </c>
      <c r="I162" s="52"/>
      <c r="J162" s="52"/>
      <c r="K162" s="52"/>
      <c r="L162" s="52"/>
    </row>
    <row r="163" spans="1:12" ht="12.75">
      <c r="A163" s="50"/>
      <c r="B163" s="50"/>
      <c r="C163" s="50">
        <v>4120</v>
      </c>
      <c r="D163" s="53" t="s">
        <v>190</v>
      </c>
      <c r="E163" s="52">
        <v>90250</v>
      </c>
      <c r="F163" s="52">
        <v>90250</v>
      </c>
      <c r="G163" s="52"/>
      <c r="H163" s="52">
        <v>90250</v>
      </c>
      <c r="I163" s="52"/>
      <c r="J163" s="52"/>
      <c r="K163" s="52"/>
      <c r="L163" s="52"/>
    </row>
    <row r="164" spans="1:12" ht="12.75">
      <c r="A164" s="50"/>
      <c r="B164" s="50"/>
      <c r="C164" s="50">
        <v>4170</v>
      </c>
      <c r="D164" s="53" t="s">
        <v>203</v>
      </c>
      <c r="E164" s="52">
        <v>4000</v>
      </c>
      <c r="F164" s="52">
        <v>4000</v>
      </c>
      <c r="G164" s="52">
        <v>4000</v>
      </c>
      <c r="H164" s="52"/>
      <c r="I164" s="52"/>
      <c r="J164" s="52"/>
      <c r="K164" s="52"/>
      <c r="L164" s="52"/>
    </row>
    <row r="165" spans="1:12" ht="12.75">
      <c r="A165" s="50"/>
      <c r="B165" s="50"/>
      <c r="C165" s="50">
        <v>4210</v>
      </c>
      <c r="D165" s="53" t="s">
        <v>171</v>
      </c>
      <c r="E165" s="52">
        <v>352240</v>
      </c>
      <c r="F165" s="52">
        <v>352240</v>
      </c>
      <c r="G165" s="52"/>
      <c r="H165" s="52"/>
      <c r="I165" s="52"/>
      <c r="J165" s="52"/>
      <c r="K165" s="52"/>
      <c r="L165" s="52"/>
    </row>
    <row r="166" spans="1:12" ht="12.75">
      <c r="A166" s="50"/>
      <c r="B166" s="50"/>
      <c r="C166" s="50">
        <v>4240</v>
      </c>
      <c r="D166" s="53" t="s">
        <v>236</v>
      </c>
      <c r="E166" s="52">
        <v>8600</v>
      </c>
      <c r="F166" s="52">
        <v>8600</v>
      </c>
      <c r="G166" s="52"/>
      <c r="H166" s="52"/>
      <c r="I166" s="52"/>
      <c r="J166" s="52"/>
      <c r="K166" s="52"/>
      <c r="L166" s="52"/>
    </row>
    <row r="167" spans="1:12" ht="12.75">
      <c r="A167" s="50"/>
      <c r="B167" s="50"/>
      <c r="C167" s="50">
        <v>4260</v>
      </c>
      <c r="D167" s="53" t="s">
        <v>175</v>
      </c>
      <c r="E167" s="52">
        <v>65000</v>
      </c>
      <c r="F167" s="52">
        <v>65000</v>
      </c>
      <c r="G167" s="52"/>
      <c r="H167" s="52"/>
      <c r="I167" s="52"/>
      <c r="J167" s="52"/>
      <c r="K167" s="52"/>
      <c r="L167" s="52"/>
    </row>
    <row r="168" spans="1:12" ht="12.75">
      <c r="A168" s="50"/>
      <c r="B168" s="50"/>
      <c r="C168" s="50">
        <v>4270</v>
      </c>
      <c r="D168" s="53" t="s">
        <v>165</v>
      </c>
      <c r="E168" s="52">
        <v>50000</v>
      </c>
      <c r="F168" s="52">
        <v>50000</v>
      </c>
      <c r="G168" s="52"/>
      <c r="H168" s="52"/>
      <c r="I168" s="52"/>
      <c r="J168" s="52"/>
      <c r="K168" s="52"/>
      <c r="L168" s="52"/>
    </row>
    <row r="169" spans="1:12" ht="12.75">
      <c r="A169" s="50"/>
      <c r="B169" s="50"/>
      <c r="C169" s="50">
        <v>4280</v>
      </c>
      <c r="D169" s="53" t="s">
        <v>237</v>
      </c>
      <c r="E169" s="52">
        <v>3470</v>
      </c>
      <c r="F169" s="52">
        <v>3470</v>
      </c>
      <c r="G169" s="52"/>
      <c r="H169" s="52"/>
      <c r="I169" s="52"/>
      <c r="J169" s="52"/>
      <c r="K169" s="52"/>
      <c r="L169" s="52"/>
    </row>
    <row r="170" spans="1:12" ht="12.75">
      <c r="A170" s="50"/>
      <c r="B170" s="50"/>
      <c r="C170" s="50">
        <v>4300</v>
      </c>
      <c r="D170" s="53" t="s">
        <v>158</v>
      </c>
      <c r="E170" s="52">
        <v>220000</v>
      </c>
      <c r="F170" s="52">
        <v>220000</v>
      </c>
      <c r="G170" s="52"/>
      <c r="H170" s="52"/>
      <c r="I170" s="52"/>
      <c r="J170" s="52"/>
      <c r="K170" s="52"/>
      <c r="L170" s="52"/>
    </row>
    <row r="171" spans="1:12" ht="12.75">
      <c r="A171" s="50"/>
      <c r="B171" s="50"/>
      <c r="C171" s="50">
        <v>4410</v>
      </c>
      <c r="D171" s="53" t="s">
        <v>198</v>
      </c>
      <c r="E171" s="52">
        <v>8000</v>
      </c>
      <c r="F171" s="52">
        <v>8000</v>
      </c>
      <c r="G171" s="52"/>
      <c r="H171" s="52"/>
      <c r="I171" s="52"/>
      <c r="J171" s="52"/>
      <c r="K171" s="52"/>
      <c r="L171" s="52"/>
    </row>
    <row r="172" spans="1:12" ht="12.75">
      <c r="A172" s="50"/>
      <c r="B172" s="50"/>
      <c r="C172" s="50">
        <v>4360</v>
      </c>
      <c r="D172" s="53" t="s">
        <v>196</v>
      </c>
      <c r="E172" s="52">
        <v>7150</v>
      </c>
      <c r="F172" s="52">
        <v>7150</v>
      </c>
      <c r="G172" s="52"/>
      <c r="H172" s="52"/>
      <c r="I172" s="52"/>
      <c r="J172" s="52"/>
      <c r="K172" s="52"/>
      <c r="L172" s="52"/>
    </row>
    <row r="173" spans="1:12" ht="12.75">
      <c r="A173" s="50"/>
      <c r="B173" s="50"/>
      <c r="C173" s="50">
        <v>4370</v>
      </c>
      <c r="D173" s="53" t="s">
        <v>197</v>
      </c>
      <c r="E173" s="52">
        <v>22250</v>
      </c>
      <c r="F173" s="52">
        <v>22250</v>
      </c>
      <c r="G173" s="52"/>
      <c r="H173" s="52"/>
      <c r="I173" s="52"/>
      <c r="J173" s="52"/>
      <c r="K173" s="52"/>
      <c r="L173" s="52"/>
    </row>
    <row r="174" spans="1:12" ht="12.75">
      <c r="A174" s="50"/>
      <c r="B174" s="50"/>
      <c r="C174" s="50">
        <v>4400</v>
      </c>
      <c r="D174" s="53" t="s">
        <v>205</v>
      </c>
      <c r="E174" s="52">
        <v>11700</v>
      </c>
      <c r="F174" s="52">
        <v>11700</v>
      </c>
      <c r="G174" s="52"/>
      <c r="H174" s="52"/>
      <c r="I174" s="52"/>
      <c r="J174" s="52"/>
      <c r="K174" s="52"/>
      <c r="L174" s="52"/>
    </row>
    <row r="175" spans="1:12" ht="12.75">
      <c r="A175" s="50"/>
      <c r="B175" s="50"/>
      <c r="C175" s="50">
        <v>4430</v>
      </c>
      <c r="D175" s="53" t="s">
        <v>172</v>
      </c>
      <c r="E175" s="52">
        <v>5800</v>
      </c>
      <c r="F175" s="52">
        <v>5800</v>
      </c>
      <c r="G175" s="52"/>
      <c r="H175" s="52"/>
      <c r="I175" s="52"/>
      <c r="J175" s="52"/>
      <c r="K175" s="52"/>
      <c r="L175" s="52"/>
    </row>
    <row r="176" spans="1:12" ht="12.75">
      <c r="A176" s="50"/>
      <c r="B176" s="50"/>
      <c r="C176" s="50">
        <v>4440</v>
      </c>
      <c r="D176" s="53" t="s">
        <v>191</v>
      </c>
      <c r="E176" s="52">
        <v>167980</v>
      </c>
      <c r="F176" s="52">
        <v>167980</v>
      </c>
      <c r="G176" s="52"/>
      <c r="H176" s="52"/>
      <c r="I176" s="52"/>
      <c r="J176" s="52"/>
      <c r="K176" s="52"/>
      <c r="L176" s="52"/>
    </row>
    <row r="177" spans="1:12" ht="12.75">
      <c r="A177" s="50"/>
      <c r="B177" s="50"/>
      <c r="C177" s="50">
        <v>4740</v>
      </c>
      <c r="D177" s="53" t="s">
        <v>199</v>
      </c>
      <c r="E177" s="52">
        <v>4200</v>
      </c>
      <c r="F177" s="52">
        <v>4200</v>
      </c>
      <c r="G177" s="52"/>
      <c r="H177" s="52"/>
      <c r="I177" s="52"/>
      <c r="J177" s="52"/>
      <c r="K177" s="52"/>
      <c r="L177" s="52"/>
    </row>
    <row r="178" spans="1:12" ht="12.75">
      <c r="A178" s="50"/>
      <c r="B178" s="50"/>
      <c r="C178" s="50">
        <v>4750</v>
      </c>
      <c r="D178" s="53" t="s">
        <v>206</v>
      </c>
      <c r="E178" s="52">
        <v>16500</v>
      </c>
      <c r="F178" s="52">
        <v>16500</v>
      </c>
      <c r="G178" s="52"/>
      <c r="H178" s="52"/>
      <c r="I178" s="52"/>
      <c r="J178" s="52"/>
      <c r="K178" s="52"/>
      <c r="L178" s="52"/>
    </row>
    <row r="179" spans="1:12" ht="12.75">
      <c r="A179" s="50"/>
      <c r="B179" s="50"/>
      <c r="C179" s="50">
        <v>6050</v>
      </c>
      <c r="D179" s="53" t="s">
        <v>154</v>
      </c>
      <c r="E179" s="52">
        <v>300000</v>
      </c>
      <c r="F179" s="52"/>
      <c r="G179" s="52"/>
      <c r="H179" s="52"/>
      <c r="I179" s="52"/>
      <c r="J179" s="52"/>
      <c r="K179" s="52"/>
      <c r="L179" s="52">
        <v>300000</v>
      </c>
    </row>
    <row r="180" spans="1:12" ht="12.75">
      <c r="A180" s="50"/>
      <c r="B180" s="50"/>
      <c r="C180" s="50"/>
      <c r="D180" s="51" t="s">
        <v>238</v>
      </c>
      <c r="E180" s="56">
        <f>E158+E159+E160+E161+E162+E163+E164+E165+E166+E167+E168+E169+E170+E171+E172+E173+E174+E175+E176+E177+E178+E179</f>
        <v>5713968</v>
      </c>
      <c r="F180" s="56">
        <f>F158+F159+F160+F161+F162+F163+F164+F165+F166+F167+F168+F169+F170+F171+F172+F173+F174+F175+F176+F177+F178</f>
        <v>5413968</v>
      </c>
      <c r="G180" s="56">
        <f>G160+G161+G164</f>
        <v>3538288</v>
      </c>
      <c r="H180" s="56">
        <f>H162+H163</f>
        <v>723330</v>
      </c>
      <c r="I180" s="56">
        <v>0</v>
      </c>
      <c r="J180" s="56">
        <v>0</v>
      </c>
      <c r="K180" s="56">
        <v>0</v>
      </c>
      <c r="L180" s="56">
        <f>L179</f>
        <v>300000</v>
      </c>
    </row>
    <row r="181" spans="1:12" ht="12.75">
      <c r="A181" s="50"/>
      <c r="B181" s="50">
        <v>80103</v>
      </c>
      <c r="C181" s="50"/>
      <c r="D181" s="53" t="s">
        <v>239</v>
      </c>
      <c r="E181" s="52"/>
      <c r="F181" s="52"/>
      <c r="G181" s="52"/>
      <c r="H181" s="52"/>
      <c r="I181" s="52"/>
      <c r="J181" s="52"/>
      <c r="K181" s="52"/>
      <c r="L181" s="52"/>
    </row>
    <row r="182" spans="1:12" ht="12.75">
      <c r="A182" s="50"/>
      <c r="B182" s="50"/>
      <c r="C182" s="50">
        <v>3020</v>
      </c>
      <c r="D182" s="53" t="s">
        <v>202</v>
      </c>
      <c r="E182" s="52">
        <v>21080</v>
      </c>
      <c r="F182" s="52">
        <v>21080</v>
      </c>
      <c r="G182" s="52"/>
      <c r="H182" s="52"/>
      <c r="I182" s="52"/>
      <c r="J182" s="52"/>
      <c r="K182" s="52"/>
      <c r="L182" s="52"/>
    </row>
    <row r="183" spans="1:12" ht="12.75">
      <c r="A183" s="50"/>
      <c r="B183" s="50"/>
      <c r="C183" s="50">
        <v>4010</v>
      </c>
      <c r="D183" s="53" t="s">
        <v>187</v>
      </c>
      <c r="E183" s="52">
        <v>271080</v>
      </c>
      <c r="F183" s="52">
        <v>271080</v>
      </c>
      <c r="G183" s="52">
        <v>271080</v>
      </c>
      <c r="H183" s="52"/>
      <c r="I183" s="52"/>
      <c r="J183" s="52"/>
      <c r="K183" s="52"/>
      <c r="L183" s="52"/>
    </row>
    <row r="184" spans="1:12" ht="12.75">
      <c r="A184" s="50"/>
      <c r="B184" s="50"/>
      <c r="C184" s="50">
        <v>4040</v>
      </c>
      <c r="D184" s="53" t="s">
        <v>188</v>
      </c>
      <c r="E184" s="52">
        <v>21950</v>
      </c>
      <c r="F184" s="52">
        <v>21950</v>
      </c>
      <c r="G184" s="52">
        <v>21950</v>
      </c>
      <c r="H184" s="52"/>
      <c r="I184" s="52"/>
      <c r="J184" s="52"/>
      <c r="K184" s="52"/>
      <c r="L184" s="52"/>
    </row>
    <row r="185" spans="1:12" ht="12.75">
      <c r="A185" s="50"/>
      <c r="B185" s="50"/>
      <c r="C185" s="50">
        <v>4110</v>
      </c>
      <c r="D185" s="53" t="s">
        <v>189</v>
      </c>
      <c r="E185" s="52">
        <v>52580</v>
      </c>
      <c r="F185" s="52">
        <v>52580</v>
      </c>
      <c r="G185" s="52"/>
      <c r="H185" s="52">
        <v>52580</v>
      </c>
      <c r="I185" s="52"/>
      <c r="J185" s="52"/>
      <c r="K185" s="52"/>
      <c r="L185" s="52"/>
    </row>
    <row r="186" spans="1:12" ht="12.75">
      <c r="A186" s="50"/>
      <c r="B186" s="50"/>
      <c r="C186" s="50">
        <v>4120</v>
      </c>
      <c r="D186" s="53" t="s">
        <v>190</v>
      </c>
      <c r="E186" s="52">
        <v>7500</v>
      </c>
      <c r="F186" s="52">
        <v>7500</v>
      </c>
      <c r="G186" s="52"/>
      <c r="H186" s="52">
        <v>7500</v>
      </c>
      <c r="I186" s="52"/>
      <c r="J186" s="52"/>
      <c r="K186" s="52"/>
      <c r="L186" s="52"/>
    </row>
    <row r="187" spans="1:12" ht="12.75">
      <c r="A187" s="50"/>
      <c r="B187" s="50"/>
      <c r="C187" s="50">
        <v>4210</v>
      </c>
      <c r="D187" s="53" t="s">
        <v>171</v>
      </c>
      <c r="E187" s="52">
        <v>4900</v>
      </c>
      <c r="F187" s="52">
        <v>4900</v>
      </c>
      <c r="G187" s="52"/>
      <c r="H187" s="52"/>
      <c r="I187" s="52"/>
      <c r="J187" s="52"/>
      <c r="K187" s="52"/>
      <c r="L187" s="52"/>
    </row>
    <row r="188" spans="1:12" ht="12.75">
      <c r="A188" s="50"/>
      <c r="B188" s="50"/>
      <c r="C188" s="50">
        <v>4240</v>
      </c>
      <c r="D188" s="53" t="s">
        <v>236</v>
      </c>
      <c r="E188" s="52">
        <v>4600</v>
      </c>
      <c r="F188" s="52">
        <v>4600</v>
      </c>
      <c r="G188" s="52"/>
      <c r="H188" s="52"/>
      <c r="I188" s="52"/>
      <c r="J188" s="52"/>
      <c r="K188" s="52"/>
      <c r="L188" s="52"/>
    </row>
    <row r="189" spans="1:12" ht="12.75">
      <c r="A189" s="50"/>
      <c r="B189" s="50"/>
      <c r="C189" s="50">
        <v>4260</v>
      </c>
      <c r="D189" s="53" t="s">
        <v>175</v>
      </c>
      <c r="E189" s="52">
        <v>4900</v>
      </c>
      <c r="F189" s="52">
        <v>4900</v>
      </c>
      <c r="G189" s="52"/>
      <c r="H189" s="52"/>
      <c r="I189" s="52"/>
      <c r="J189" s="52"/>
      <c r="K189" s="52"/>
      <c r="L189" s="52"/>
    </row>
    <row r="190" spans="1:12" ht="12.75">
      <c r="A190" s="50"/>
      <c r="B190" s="50"/>
      <c r="C190" s="50">
        <v>4300</v>
      </c>
      <c r="D190" s="53" t="s">
        <v>158</v>
      </c>
      <c r="E190" s="52">
        <v>4900</v>
      </c>
      <c r="F190" s="52">
        <v>4900</v>
      </c>
      <c r="G190" s="52"/>
      <c r="H190" s="52"/>
      <c r="I190" s="52"/>
      <c r="J190" s="52"/>
      <c r="K190" s="52"/>
      <c r="L190" s="52"/>
    </row>
    <row r="191" spans="1:12" ht="12.75">
      <c r="A191" s="50"/>
      <c r="B191" s="50"/>
      <c r="C191" s="50">
        <v>4410</v>
      </c>
      <c r="D191" s="53" t="s">
        <v>198</v>
      </c>
      <c r="E191" s="52">
        <v>510</v>
      </c>
      <c r="F191" s="52">
        <v>510</v>
      </c>
      <c r="G191" s="52"/>
      <c r="H191" s="52"/>
      <c r="I191" s="52"/>
      <c r="J191" s="52"/>
      <c r="K191" s="52"/>
      <c r="L191" s="52"/>
    </row>
    <row r="192" spans="1:12" ht="12.75">
      <c r="A192" s="50"/>
      <c r="B192" s="50"/>
      <c r="C192" s="50">
        <v>4440</v>
      </c>
      <c r="D192" s="53" t="s">
        <v>191</v>
      </c>
      <c r="E192" s="52">
        <v>15840</v>
      </c>
      <c r="F192" s="52">
        <v>15840</v>
      </c>
      <c r="G192" s="52"/>
      <c r="H192" s="52"/>
      <c r="I192" s="52"/>
      <c r="J192" s="52"/>
      <c r="K192" s="52"/>
      <c r="L192" s="52"/>
    </row>
    <row r="193" spans="1:12" ht="12.75">
      <c r="A193" s="50"/>
      <c r="B193" s="50"/>
      <c r="C193" s="50"/>
      <c r="D193" s="51" t="s">
        <v>240</v>
      </c>
      <c r="E193" s="56">
        <f>E182+E183+E184+E185+E186+E187+E188+E189+E190+E191+E192</f>
        <v>409840</v>
      </c>
      <c r="F193" s="56">
        <f>F182+F183+F184+F185+F186+F187+F188+F189+F190+F191+F192</f>
        <v>409840</v>
      </c>
      <c r="G193" s="56">
        <f>G183+G184</f>
        <v>293030</v>
      </c>
      <c r="H193" s="56">
        <f>H185+H186</f>
        <v>60080</v>
      </c>
      <c r="I193" s="56">
        <v>0</v>
      </c>
      <c r="J193" s="56">
        <v>0</v>
      </c>
      <c r="K193" s="56">
        <v>0</v>
      </c>
      <c r="L193" s="56">
        <v>0</v>
      </c>
    </row>
    <row r="194" spans="1:12" ht="12.75">
      <c r="A194" s="50"/>
      <c r="B194" s="50">
        <v>80104</v>
      </c>
      <c r="C194" s="50"/>
      <c r="D194" s="53" t="s">
        <v>241</v>
      </c>
      <c r="E194" s="52"/>
      <c r="F194" s="52"/>
      <c r="G194" s="52"/>
      <c r="H194" s="52"/>
      <c r="I194" s="52"/>
      <c r="J194" s="52"/>
      <c r="K194" s="52"/>
      <c r="L194" s="52"/>
    </row>
    <row r="195" spans="1:12" ht="12.75">
      <c r="A195" s="50"/>
      <c r="B195" s="50"/>
      <c r="C195" s="50">
        <v>4300</v>
      </c>
      <c r="D195" s="53" t="s">
        <v>158</v>
      </c>
      <c r="E195" s="52">
        <v>18000</v>
      </c>
      <c r="F195" s="52">
        <v>18000</v>
      </c>
      <c r="G195" s="52"/>
      <c r="H195" s="52"/>
      <c r="I195" s="52"/>
      <c r="J195" s="52"/>
      <c r="K195" s="52"/>
      <c r="L195" s="52"/>
    </row>
    <row r="196" spans="1:12" ht="12.75">
      <c r="A196" s="50"/>
      <c r="B196" s="50"/>
      <c r="C196" s="50"/>
      <c r="D196" s="51" t="s">
        <v>242</v>
      </c>
      <c r="E196" s="56">
        <f>E195</f>
        <v>18000</v>
      </c>
      <c r="F196" s="56">
        <f>F195</f>
        <v>18000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</row>
    <row r="197" spans="1:12" ht="12.75">
      <c r="A197" s="50"/>
      <c r="B197" s="50">
        <v>80110</v>
      </c>
      <c r="C197" s="50"/>
      <c r="D197" s="53" t="s">
        <v>243</v>
      </c>
      <c r="E197" s="52"/>
      <c r="F197" s="52"/>
      <c r="G197" s="52"/>
      <c r="H197" s="52"/>
      <c r="I197" s="52"/>
      <c r="J197" s="52"/>
      <c r="K197" s="52"/>
      <c r="L197" s="52"/>
    </row>
    <row r="198" spans="1:12" ht="12.75">
      <c r="A198" s="50"/>
      <c r="B198" s="50"/>
      <c r="C198" s="50">
        <v>3020</v>
      </c>
      <c r="D198" s="53" t="s">
        <v>202</v>
      </c>
      <c r="E198" s="52">
        <v>87230</v>
      </c>
      <c r="F198" s="52">
        <v>87230</v>
      </c>
      <c r="G198" s="52"/>
      <c r="H198" s="52"/>
      <c r="I198" s="52"/>
      <c r="J198" s="52"/>
      <c r="K198" s="52"/>
      <c r="L198" s="52"/>
    </row>
    <row r="199" spans="1:12" ht="12.75">
      <c r="A199" s="50"/>
      <c r="B199" s="50"/>
      <c r="C199" s="50">
        <v>3240</v>
      </c>
      <c r="D199" s="53" t="s">
        <v>235</v>
      </c>
      <c r="E199" s="52">
        <v>23270</v>
      </c>
      <c r="F199" s="52">
        <v>23270</v>
      </c>
      <c r="G199" s="52"/>
      <c r="H199" s="52"/>
      <c r="I199" s="52"/>
      <c r="J199" s="52"/>
      <c r="K199" s="52"/>
      <c r="L199" s="52"/>
    </row>
    <row r="200" spans="1:12" ht="12.75">
      <c r="A200" s="50"/>
      <c r="B200" s="50"/>
      <c r="C200" s="50">
        <v>4010</v>
      </c>
      <c r="D200" s="53" t="s">
        <v>187</v>
      </c>
      <c r="E200" s="52">
        <v>1178233</v>
      </c>
      <c r="F200" s="52">
        <v>1178233</v>
      </c>
      <c r="G200" s="52">
        <v>1178233</v>
      </c>
      <c r="H200" s="52"/>
      <c r="I200" s="52"/>
      <c r="J200" s="52"/>
      <c r="K200" s="52"/>
      <c r="L200" s="52"/>
    </row>
    <row r="201" spans="1:12" ht="12.75">
      <c r="A201" s="50"/>
      <c r="B201" s="50"/>
      <c r="C201" s="50">
        <v>4040</v>
      </c>
      <c r="D201" s="53" t="s">
        <v>188</v>
      </c>
      <c r="E201" s="52">
        <v>93640</v>
      </c>
      <c r="F201" s="52">
        <v>93640</v>
      </c>
      <c r="G201" s="52">
        <v>93640</v>
      </c>
      <c r="H201" s="52"/>
      <c r="I201" s="52"/>
      <c r="J201" s="52"/>
      <c r="K201" s="52"/>
      <c r="L201" s="52"/>
    </row>
    <row r="202" spans="1:12" ht="12.75">
      <c r="A202" s="50"/>
      <c r="B202" s="50"/>
      <c r="C202" s="50">
        <v>4110</v>
      </c>
      <c r="D202" s="53" t="s">
        <v>189</v>
      </c>
      <c r="E202" s="52">
        <v>227710</v>
      </c>
      <c r="F202" s="52">
        <v>227710</v>
      </c>
      <c r="G202" s="52"/>
      <c r="H202" s="52">
        <v>227710</v>
      </c>
      <c r="I202" s="52"/>
      <c r="J202" s="52"/>
      <c r="K202" s="52"/>
      <c r="L202" s="52"/>
    </row>
    <row r="203" spans="1:12" ht="12.75">
      <c r="A203" s="50"/>
      <c r="B203" s="50"/>
      <c r="C203" s="50">
        <v>4120</v>
      </c>
      <c r="D203" s="53" t="s">
        <v>190</v>
      </c>
      <c r="E203" s="52">
        <v>32610</v>
      </c>
      <c r="F203" s="52">
        <v>32610</v>
      </c>
      <c r="G203" s="52"/>
      <c r="H203" s="52">
        <v>32610</v>
      </c>
      <c r="I203" s="52"/>
      <c r="J203" s="52"/>
      <c r="K203" s="52"/>
      <c r="L203" s="52"/>
    </row>
    <row r="204" spans="1:12" ht="12.75">
      <c r="A204" s="50"/>
      <c r="B204" s="50"/>
      <c r="C204" s="50">
        <v>4210</v>
      </c>
      <c r="D204" s="53" t="s">
        <v>171</v>
      </c>
      <c r="E204" s="52">
        <v>45000</v>
      </c>
      <c r="F204" s="52">
        <v>45000</v>
      </c>
      <c r="G204" s="52"/>
      <c r="H204" s="52"/>
      <c r="I204" s="52"/>
      <c r="J204" s="52"/>
      <c r="K204" s="52"/>
      <c r="L204" s="52"/>
    </row>
    <row r="205" spans="1:12" ht="12.75">
      <c r="A205" s="50"/>
      <c r="B205" s="50"/>
      <c r="C205" s="50">
        <v>4240</v>
      </c>
      <c r="D205" s="53" t="s">
        <v>236</v>
      </c>
      <c r="E205" s="52">
        <v>3400</v>
      </c>
      <c r="F205" s="52">
        <v>3400</v>
      </c>
      <c r="G205" s="52"/>
      <c r="H205" s="52"/>
      <c r="I205" s="52"/>
      <c r="J205" s="52"/>
      <c r="K205" s="52"/>
      <c r="L205" s="52"/>
    </row>
    <row r="206" spans="1:12" ht="12.75">
      <c r="A206" s="50"/>
      <c r="B206" s="50"/>
      <c r="C206" s="50">
        <v>4260</v>
      </c>
      <c r="D206" s="53" t="s">
        <v>175</v>
      </c>
      <c r="E206" s="52">
        <v>2100</v>
      </c>
      <c r="F206" s="52">
        <v>2100</v>
      </c>
      <c r="G206" s="52"/>
      <c r="H206" s="52"/>
      <c r="I206" s="52"/>
      <c r="J206" s="52"/>
      <c r="K206" s="52"/>
      <c r="L206" s="52"/>
    </row>
    <row r="207" spans="1:12" ht="12.75">
      <c r="A207" s="50"/>
      <c r="B207" s="50"/>
      <c r="C207" s="50">
        <v>4280</v>
      </c>
      <c r="D207" s="53" t="s">
        <v>237</v>
      </c>
      <c r="E207" s="52">
        <v>310</v>
      </c>
      <c r="F207" s="52">
        <v>310</v>
      </c>
      <c r="G207" s="52"/>
      <c r="H207" s="52"/>
      <c r="I207" s="52"/>
      <c r="J207" s="52"/>
      <c r="K207" s="52"/>
      <c r="L207" s="52"/>
    </row>
    <row r="208" spans="1:12" ht="12.75">
      <c r="A208" s="50"/>
      <c r="B208" s="50"/>
      <c r="C208" s="50">
        <v>4300</v>
      </c>
      <c r="D208" s="53" t="s">
        <v>158</v>
      </c>
      <c r="E208" s="52">
        <v>110000</v>
      </c>
      <c r="F208" s="52">
        <v>110000</v>
      </c>
      <c r="G208" s="52"/>
      <c r="H208" s="52"/>
      <c r="I208" s="52"/>
      <c r="J208" s="52"/>
      <c r="K208" s="52"/>
      <c r="L208" s="52"/>
    </row>
    <row r="209" spans="1:12" ht="12.75">
      <c r="A209" s="50"/>
      <c r="B209" s="50"/>
      <c r="C209" s="50">
        <v>4350</v>
      </c>
      <c r="D209" s="53" t="s">
        <v>195</v>
      </c>
      <c r="E209" s="52">
        <v>1000</v>
      </c>
      <c r="F209" s="52">
        <v>1000</v>
      </c>
      <c r="G209" s="52"/>
      <c r="H209" s="52"/>
      <c r="I209" s="52"/>
      <c r="J209" s="52"/>
      <c r="K209" s="52"/>
      <c r="L209" s="52"/>
    </row>
    <row r="210" spans="1:12" ht="12.75">
      <c r="A210" s="50"/>
      <c r="B210" s="50"/>
      <c r="C210" s="50">
        <v>4370</v>
      </c>
      <c r="D210" s="53" t="s">
        <v>197</v>
      </c>
      <c r="E210" s="52">
        <v>1800</v>
      </c>
      <c r="F210" s="52">
        <v>1800</v>
      </c>
      <c r="G210" s="52"/>
      <c r="H210" s="52"/>
      <c r="I210" s="52"/>
      <c r="J210" s="52"/>
      <c r="K210" s="52"/>
      <c r="L210" s="52"/>
    </row>
    <row r="211" spans="1:12" ht="12.75">
      <c r="A211" s="50"/>
      <c r="B211" s="50"/>
      <c r="C211" s="50">
        <v>4410</v>
      </c>
      <c r="D211" s="53" t="s">
        <v>198</v>
      </c>
      <c r="E211" s="52">
        <v>600</v>
      </c>
      <c r="F211" s="52">
        <v>600</v>
      </c>
      <c r="G211" s="52"/>
      <c r="H211" s="52"/>
      <c r="I211" s="52"/>
      <c r="J211" s="52"/>
      <c r="K211" s="52"/>
      <c r="L211" s="52"/>
    </row>
    <row r="212" spans="1:12" ht="12.75">
      <c r="A212" s="50"/>
      <c r="B212" s="50"/>
      <c r="C212" s="50">
        <v>4430</v>
      </c>
      <c r="D212" s="53" t="s">
        <v>172</v>
      </c>
      <c r="E212" s="52">
        <v>2500</v>
      </c>
      <c r="F212" s="52">
        <v>2500</v>
      </c>
      <c r="G212" s="52"/>
      <c r="H212" s="52"/>
      <c r="I212" s="52"/>
      <c r="J212" s="52"/>
      <c r="K212" s="52"/>
      <c r="L212" s="52"/>
    </row>
    <row r="213" spans="1:12" ht="12.75">
      <c r="A213" s="50"/>
      <c r="B213" s="50"/>
      <c r="C213" s="50">
        <v>4440</v>
      </c>
      <c r="D213" s="53" t="s">
        <v>191</v>
      </c>
      <c r="E213" s="52">
        <v>57750</v>
      </c>
      <c r="F213" s="52">
        <v>57750</v>
      </c>
      <c r="G213" s="52"/>
      <c r="H213" s="52"/>
      <c r="I213" s="52"/>
      <c r="J213" s="52"/>
      <c r="K213" s="52"/>
      <c r="L213" s="52"/>
    </row>
    <row r="214" spans="1:12" ht="12.75">
      <c r="A214" s="50"/>
      <c r="B214" s="50"/>
      <c r="C214" s="50">
        <v>4740</v>
      </c>
      <c r="D214" s="53" t="s">
        <v>199</v>
      </c>
      <c r="E214" s="52">
        <v>300</v>
      </c>
      <c r="F214" s="52">
        <v>300</v>
      </c>
      <c r="G214" s="52"/>
      <c r="H214" s="52"/>
      <c r="I214" s="52"/>
      <c r="J214" s="52"/>
      <c r="K214" s="52"/>
      <c r="L214" s="52"/>
    </row>
    <row r="215" spans="1:12" ht="12.75">
      <c r="A215" s="50"/>
      <c r="B215" s="50"/>
      <c r="C215" s="50">
        <v>4750</v>
      </c>
      <c r="D215" s="53" t="s">
        <v>206</v>
      </c>
      <c r="E215" s="52">
        <v>1000</v>
      </c>
      <c r="F215" s="52">
        <v>1000</v>
      </c>
      <c r="G215" s="52"/>
      <c r="H215" s="52"/>
      <c r="I215" s="52"/>
      <c r="J215" s="52"/>
      <c r="K215" s="52"/>
      <c r="L215" s="52"/>
    </row>
    <row r="216" spans="1:12" ht="12.75">
      <c r="A216" s="50"/>
      <c r="B216" s="50"/>
      <c r="C216" s="64"/>
      <c r="D216" s="51" t="s">
        <v>244</v>
      </c>
      <c r="E216" s="56">
        <f>E198+E199+E200+E201+E202+E203+E204+E205+E206+E207+E208+E209+E210+E211+E212+E213+E214+E215</f>
        <v>1868453</v>
      </c>
      <c r="F216" s="56">
        <f>F198+F199+F200+F201+F202+F203+F204+F205+F206+F207+F208+F209+F210+F211+F212+F213+F214+F215</f>
        <v>1868453</v>
      </c>
      <c r="G216" s="56">
        <f>G200+G201</f>
        <v>1271873</v>
      </c>
      <c r="H216" s="56">
        <f>H202+H203</f>
        <v>260320</v>
      </c>
      <c r="I216" s="56">
        <v>0</v>
      </c>
      <c r="J216" s="56">
        <v>0</v>
      </c>
      <c r="K216" s="56">
        <v>0</v>
      </c>
      <c r="L216" s="56">
        <v>0</v>
      </c>
    </row>
    <row r="217" spans="1:12" ht="12.75">
      <c r="A217" s="50"/>
      <c r="B217" s="50">
        <v>80113</v>
      </c>
      <c r="C217" s="50"/>
      <c r="D217" s="53" t="s">
        <v>245</v>
      </c>
      <c r="E217" s="52"/>
      <c r="F217" s="52"/>
      <c r="G217" s="52"/>
      <c r="H217" s="52"/>
      <c r="I217" s="52"/>
      <c r="J217" s="52"/>
      <c r="K217" s="52"/>
      <c r="L217" s="52"/>
    </row>
    <row r="218" spans="1:12" ht="12.75">
      <c r="A218" s="50"/>
      <c r="B218" s="50"/>
      <c r="C218" s="50">
        <v>4010</v>
      </c>
      <c r="D218" s="53" t="s">
        <v>187</v>
      </c>
      <c r="E218" s="52">
        <v>20600</v>
      </c>
      <c r="F218" s="52">
        <v>20600</v>
      </c>
      <c r="G218" s="52">
        <v>20600</v>
      </c>
      <c r="H218" s="52"/>
      <c r="I218" s="52"/>
      <c r="J218" s="52"/>
      <c r="K218" s="52"/>
      <c r="L218" s="52"/>
    </row>
    <row r="219" spans="1:12" ht="12.75">
      <c r="A219" s="50"/>
      <c r="B219" s="50"/>
      <c r="C219" s="50">
        <v>4040</v>
      </c>
      <c r="D219" s="53" t="s">
        <v>188</v>
      </c>
      <c r="E219" s="52">
        <v>1850</v>
      </c>
      <c r="F219" s="52">
        <v>1850</v>
      </c>
      <c r="G219" s="52">
        <v>1850</v>
      </c>
      <c r="H219" s="52"/>
      <c r="I219" s="52"/>
      <c r="J219" s="52"/>
      <c r="K219" s="52"/>
      <c r="L219" s="52"/>
    </row>
    <row r="220" spans="1:12" ht="12.75">
      <c r="A220" s="50"/>
      <c r="B220" s="50"/>
      <c r="C220" s="50">
        <v>4110</v>
      </c>
      <c r="D220" s="53" t="s">
        <v>189</v>
      </c>
      <c r="E220" s="52">
        <v>4000</v>
      </c>
      <c r="F220" s="52">
        <v>4000</v>
      </c>
      <c r="G220" s="52"/>
      <c r="H220" s="52">
        <v>4000</v>
      </c>
      <c r="I220" s="52"/>
      <c r="J220" s="52"/>
      <c r="K220" s="52"/>
      <c r="L220" s="52"/>
    </row>
    <row r="221" spans="1:12" ht="12.75">
      <c r="A221" s="50"/>
      <c r="B221" s="50"/>
      <c r="C221" s="50">
        <v>4120</v>
      </c>
      <c r="D221" s="53" t="s">
        <v>190</v>
      </c>
      <c r="E221" s="52">
        <v>550</v>
      </c>
      <c r="F221" s="52">
        <v>550</v>
      </c>
      <c r="G221" s="52"/>
      <c r="H221" s="52">
        <v>550</v>
      </c>
      <c r="I221" s="52"/>
      <c r="J221" s="52"/>
      <c r="K221" s="52"/>
      <c r="L221" s="52"/>
    </row>
    <row r="222" spans="1:12" ht="12.75">
      <c r="A222" s="50"/>
      <c r="B222" s="50"/>
      <c r="C222" s="50">
        <v>4210</v>
      </c>
      <c r="D222" s="53" t="s">
        <v>171</v>
      </c>
      <c r="E222" s="52">
        <v>30000</v>
      </c>
      <c r="F222" s="52">
        <v>30000</v>
      </c>
      <c r="G222" s="52"/>
      <c r="H222" s="52"/>
      <c r="I222" s="52"/>
      <c r="J222" s="52"/>
      <c r="K222" s="52"/>
      <c r="L222" s="52"/>
    </row>
    <row r="223" spans="1:12" ht="12.75">
      <c r="A223" s="50"/>
      <c r="B223" s="50"/>
      <c r="C223" s="50">
        <v>4270</v>
      </c>
      <c r="D223" s="53" t="s">
        <v>165</v>
      </c>
      <c r="E223" s="52">
        <v>10000</v>
      </c>
      <c r="F223" s="52">
        <v>10000</v>
      </c>
      <c r="G223" s="52"/>
      <c r="H223" s="52"/>
      <c r="I223" s="52"/>
      <c r="J223" s="52"/>
      <c r="K223" s="52"/>
      <c r="L223" s="52"/>
    </row>
    <row r="224" spans="1:12" ht="12.75">
      <c r="A224" s="50"/>
      <c r="B224" s="50"/>
      <c r="C224" s="50">
        <v>4280</v>
      </c>
      <c r="D224" s="53" t="s">
        <v>237</v>
      </c>
      <c r="E224" s="52">
        <v>100</v>
      </c>
      <c r="F224" s="52">
        <v>100</v>
      </c>
      <c r="G224" s="52"/>
      <c r="H224" s="52"/>
      <c r="I224" s="52"/>
      <c r="J224" s="52"/>
      <c r="K224" s="52"/>
      <c r="L224" s="52"/>
    </row>
    <row r="225" spans="1:12" ht="12.75">
      <c r="A225" s="50"/>
      <c r="B225" s="50"/>
      <c r="C225" s="50">
        <v>4300</v>
      </c>
      <c r="D225" s="53" t="s">
        <v>158</v>
      </c>
      <c r="E225" s="52">
        <v>25000</v>
      </c>
      <c r="F225" s="52">
        <v>25000</v>
      </c>
      <c r="G225" s="52"/>
      <c r="H225" s="52"/>
      <c r="I225" s="52"/>
      <c r="J225" s="52"/>
      <c r="K225" s="52"/>
      <c r="L225" s="52"/>
    </row>
    <row r="226" spans="1:12" ht="12.75">
      <c r="A226" s="50"/>
      <c r="B226" s="50"/>
      <c r="C226" s="50">
        <v>4360</v>
      </c>
      <c r="D226" s="53" t="s">
        <v>246</v>
      </c>
      <c r="E226" s="52">
        <v>600</v>
      </c>
      <c r="F226" s="52">
        <v>600</v>
      </c>
      <c r="G226" s="52"/>
      <c r="H226" s="52"/>
      <c r="I226" s="52"/>
      <c r="J226" s="52"/>
      <c r="K226" s="52"/>
      <c r="L226" s="52"/>
    </row>
    <row r="227" spans="1:12" ht="12.75">
      <c r="A227" s="50"/>
      <c r="B227" s="50"/>
      <c r="C227" s="50">
        <v>4430</v>
      </c>
      <c r="D227" s="53" t="s">
        <v>172</v>
      </c>
      <c r="E227" s="52">
        <v>2850</v>
      </c>
      <c r="F227" s="52">
        <v>2850</v>
      </c>
      <c r="G227" s="52"/>
      <c r="H227" s="52"/>
      <c r="I227" s="52"/>
      <c r="J227" s="52"/>
      <c r="K227" s="52"/>
      <c r="L227" s="52"/>
    </row>
    <row r="228" spans="1:12" ht="12.75">
      <c r="A228" s="50"/>
      <c r="B228" s="50"/>
      <c r="C228" s="50">
        <v>4440</v>
      </c>
      <c r="D228" s="53" t="s">
        <v>191</v>
      </c>
      <c r="E228" s="52">
        <v>800</v>
      </c>
      <c r="F228" s="52">
        <v>800</v>
      </c>
      <c r="G228" s="52"/>
      <c r="H228" s="52"/>
      <c r="I228" s="52"/>
      <c r="J228" s="52"/>
      <c r="K228" s="52"/>
      <c r="L228" s="52"/>
    </row>
    <row r="229" spans="1:12" ht="12.75">
      <c r="A229" s="50"/>
      <c r="B229" s="50"/>
      <c r="C229" s="64"/>
      <c r="D229" s="51" t="s">
        <v>247</v>
      </c>
      <c r="E229" s="56">
        <f>E218+E219+E220+E221+E222+E223+E224+E225+E226+E227+E228</f>
        <v>96350</v>
      </c>
      <c r="F229" s="56">
        <f>F218+F219+F220+F221+F222+F223+F224+F225+F226+F227+F228</f>
        <v>96350</v>
      </c>
      <c r="G229" s="56">
        <f>G218+G219</f>
        <v>22450</v>
      </c>
      <c r="H229" s="56">
        <f>H220+H221</f>
        <v>4550</v>
      </c>
      <c r="I229" s="56">
        <v>0</v>
      </c>
      <c r="J229" s="56">
        <v>0</v>
      </c>
      <c r="K229" s="56">
        <v>0</v>
      </c>
      <c r="L229" s="56">
        <v>0</v>
      </c>
    </row>
    <row r="230" spans="1:12" ht="12.75">
      <c r="A230" s="50"/>
      <c r="B230" s="50">
        <v>80146</v>
      </c>
      <c r="C230" s="50"/>
      <c r="D230" s="53" t="s">
        <v>248</v>
      </c>
      <c r="E230" s="52"/>
      <c r="F230" s="52"/>
      <c r="G230" s="52"/>
      <c r="H230" s="52"/>
      <c r="I230" s="52"/>
      <c r="J230" s="52"/>
      <c r="K230" s="52"/>
      <c r="L230" s="52"/>
    </row>
    <row r="231" spans="1:12" ht="12.75">
      <c r="A231" s="50"/>
      <c r="B231" s="50"/>
      <c r="C231" s="50">
        <v>3020</v>
      </c>
      <c r="D231" s="53" t="s">
        <v>202</v>
      </c>
      <c r="E231" s="52">
        <v>28600</v>
      </c>
      <c r="F231" s="52">
        <v>28600</v>
      </c>
      <c r="G231" s="52"/>
      <c r="H231" s="52"/>
      <c r="I231" s="52"/>
      <c r="J231" s="52"/>
      <c r="K231" s="52"/>
      <c r="L231" s="52"/>
    </row>
    <row r="232" spans="1:12" ht="12.75">
      <c r="A232" s="50"/>
      <c r="B232" s="50"/>
      <c r="C232" s="50">
        <v>4410</v>
      </c>
      <c r="D232" s="53" t="s">
        <v>198</v>
      </c>
      <c r="E232" s="52">
        <v>6800</v>
      </c>
      <c r="F232" s="52">
        <v>6800</v>
      </c>
      <c r="G232" s="52"/>
      <c r="H232" s="52"/>
      <c r="I232" s="52"/>
      <c r="J232" s="52"/>
      <c r="K232" s="52"/>
      <c r="L232" s="52"/>
    </row>
    <row r="233" spans="1:12" ht="12.75">
      <c r="A233" s="50"/>
      <c r="B233" s="50"/>
      <c r="C233" s="50"/>
      <c r="D233" s="51" t="s">
        <v>249</v>
      </c>
      <c r="E233" s="56">
        <f>E230+E231+E232</f>
        <v>35400</v>
      </c>
      <c r="F233" s="56">
        <f>F230+F231+F232</f>
        <v>35400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</row>
    <row r="234" spans="1:12" ht="12.75">
      <c r="A234" s="50"/>
      <c r="B234" s="50">
        <v>80195</v>
      </c>
      <c r="C234" s="50"/>
      <c r="D234" s="53" t="s">
        <v>250</v>
      </c>
      <c r="E234" s="52"/>
      <c r="F234" s="52"/>
      <c r="G234" s="52"/>
      <c r="H234" s="52"/>
      <c r="I234" s="52"/>
      <c r="J234" s="52"/>
      <c r="K234" s="52"/>
      <c r="L234" s="52"/>
    </row>
    <row r="235" spans="1:12" ht="12.75">
      <c r="A235" s="50"/>
      <c r="B235" s="50"/>
      <c r="C235" s="50">
        <v>4440</v>
      </c>
      <c r="D235" s="53" t="s">
        <v>191</v>
      </c>
      <c r="E235" s="52">
        <v>54090</v>
      </c>
      <c r="F235" s="52">
        <v>54090</v>
      </c>
      <c r="G235" s="52"/>
      <c r="H235" s="52"/>
      <c r="I235" s="52"/>
      <c r="J235" s="52"/>
      <c r="K235" s="52"/>
      <c r="L235" s="52"/>
    </row>
    <row r="236" spans="1:12" ht="12.75">
      <c r="A236" s="50"/>
      <c r="B236" s="50"/>
      <c r="C236" s="50"/>
      <c r="D236" s="51" t="s">
        <v>251</v>
      </c>
      <c r="E236" s="56">
        <f>E235</f>
        <v>54090</v>
      </c>
      <c r="F236" s="56">
        <f>F235</f>
        <v>54090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</row>
    <row r="237" spans="1:12" ht="12.75">
      <c r="A237" s="57">
        <v>801</v>
      </c>
      <c r="B237" s="57"/>
      <c r="C237" s="57"/>
      <c r="D237" s="59" t="s">
        <v>252</v>
      </c>
      <c r="E237" s="60">
        <f>E180+E193+E196+E216+E229+E233+E236</f>
        <v>8196101</v>
      </c>
      <c r="F237" s="60">
        <f>F180+F193+F196+F216+F229+F233+F236</f>
        <v>7896101</v>
      </c>
      <c r="G237" s="60">
        <f>G180+G193+G196+G216+G229+G233+G236</f>
        <v>5125641</v>
      </c>
      <c r="H237" s="60">
        <f>H180+H193+H196+H216+H229+H233+H236</f>
        <v>1048280</v>
      </c>
      <c r="I237" s="60">
        <v>0</v>
      </c>
      <c r="J237" s="60">
        <v>0</v>
      </c>
      <c r="K237" s="60">
        <v>0</v>
      </c>
      <c r="L237" s="60">
        <v>300000</v>
      </c>
    </row>
    <row r="238" spans="1:12" ht="12.75">
      <c r="A238" s="65">
        <v>851</v>
      </c>
      <c r="B238" s="65"/>
      <c r="C238" s="65"/>
      <c r="D238" s="62" t="s">
        <v>253</v>
      </c>
      <c r="E238" s="63"/>
      <c r="F238" s="63"/>
      <c r="G238" s="63"/>
      <c r="H238" s="63"/>
      <c r="I238" s="63"/>
      <c r="J238" s="63"/>
      <c r="K238" s="63"/>
      <c r="L238" s="63"/>
    </row>
    <row r="239" spans="1:12" ht="12.75">
      <c r="A239" s="65"/>
      <c r="B239" s="61">
        <v>85153</v>
      </c>
      <c r="C239" s="65"/>
      <c r="D239" s="68" t="s">
        <v>254</v>
      </c>
      <c r="E239" s="63"/>
      <c r="F239" s="63"/>
      <c r="G239" s="63"/>
      <c r="H239" s="63"/>
      <c r="I239" s="63"/>
      <c r="J239" s="63"/>
      <c r="K239" s="63"/>
      <c r="L239" s="63"/>
    </row>
    <row r="240" spans="1:12" ht="12.75">
      <c r="A240" s="65"/>
      <c r="B240" s="65"/>
      <c r="C240" s="61">
        <v>4210</v>
      </c>
      <c r="D240" s="68" t="s">
        <v>171</v>
      </c>
      <c r="E240" s="69">
        <v>500</v>
      </c>
      <c r="F240" s="69">
        <v>500</v>
      </c>
      <c r="G240" s="63"/>
      <c r="H240" s="63"/>
      <c r="I240" s="63"/>
      <c r="J240" s="63"/>
      <c r="K240" s="63"/>
      <c r="L240" s="63"/>
    </row>
    <row r="241" spans="1:12" ht="12.75">
      <c r="A241" s="65"/>
      <c r="B241" s="65"/>
      <c r="C241" s="65"/>
      <c r="D241" s="62" t="s">
        <v>255</v>
      </c>
      <c r="E241" s="63">
        <v>500</v>
      </c>
      <c r="F241" s="63">
        <v>500</v>
      </c>
      <c r="G241" s="63"/>
      <c r="H241" s="63"/>
      <c r="I241" s="63"/>
      <c r="J241" s="63"/>
      <c r="K241" s="63"/>
      <c r="L241" s="63"/>
    </row>
    <row r="242" spans="1:12" ht="12.75">
      <c r="A242" s="50"/>
      <c r="B242" s="50">
        <v>85154</v>
      </c>
      <c r="C242" s="50"/>
      <c r="D242" s="53" t="s">
        <v>256</v>
      </c>
      <c r="E242" s="52"/>
      <c r="F242" s="52"/>
      <c r="G242" s="52"/>
      <c r="H242" s="52"/>
      <c r="I242" s="52"/>
      <c r="J242" s="52"/>
      <c r="K242" s="52"/>
      <c r="L242" s="52"/>
    </row>
    <row r="243" spans="1:12" ht="12.75">
      <c r="A243" s="50"/>
      <c r="B243" s="50"/>
      <c r="C243" s="50">
        <v>3030</v>
      </c>
      <c r="D243" s="53" t="s">
        <v>194</v>
      </c>
      <c r="E243" s="52">
        <v>4560</v>
      </c>
      <c r="F243" s="52">
        <v>4560</v>
      </c>
      <c r="G243" s="52"/>
      <c r="H243" s="52"/>
      <c r="I243" s="52"/>
      <c r="J243" s="52"/>
      <c r="K243" s="52"/>
      <c r="L243" s="52"/>
    </row>
    <row r="244" spans="1:12" ht="12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2.75">
      <c r="A245" s="50"/>
      <c r="B245" s="50"/>
      <c r="C245" s="50">
        <v>4210</v>
      </c>
      <c r="D245" s="53" t="s">
        <v>171</v>
      </c>
      <c r="E245" s="52">
        <v>46940</v>
      </c>
      <c r="F245" s="52">
        <v>46940</v>
      </c>
      <c r="G245" s="52"/>
      <c r="H245" s="52"/>
      <c r="I245" s="52"/>
      <c r="J245" s="52"/>
      <c r="K245" s="52"/>
      <c r="L245" s="52"/>
    </row>
    <row r="246" spans="1:12" ht="12.75">
      <c r="A246" s="50"/>
      <c r="B246" s="50"/>
      <c r="C246" s="50">
        <v>4280</v>
      </c>
      <c r="D246" s="53" t="s">
        <v>237</v>
      </c>
      <c r="E246" s="52">
        <v>2000</v>
      </c>
      <c r="F246" s="52">
        <v>2000</v>
      </c>
      <c r="G246" s="52"/>
      <c r="H246" s="52"/>
      <c r="I246" s="52"/>
      <c r="J246" s="52"/>
      <c r="K246" s="52"/>
      <c r="L246" s="52"/>
    </row>
    <row r="247" spans="1:12" ht="12.75">
      <c r="A247" s="50"/>
      <c r="B247" s="50"/>
      <c r="C247" s="50">
        <v>4300</v>
      </c>
      <c r="D247" s="53" t="s">
        <v>158</v>
      </c>
      <c r="E247" s="52">
        <v>61000</v>
      </c>
      <c r="F247" s="52">
        <v>61000</v>
      </c>
      <c r="G247" s="52"/>
      <c r="H247" s="52"/>
      <c r="I247" s="52"/>
      <c r="J247" s="52"/>
      <c r="K247" s="52"/>
      <c r="L247" s="52"/>
    </row>
    <row r="248" spans="1:12" ht="12.75">
      <c r="A248" s="50"/>
      <c r="B248" s="50"/>
      <c r="C248" s="64"/>
      <c r="D248" s="51" t="s">
        <v>257</v>
      </c>
      <c r="E248" s="56">
        <f>E242+E243+E244+E245+E246+E247</f>
        <v>114500</v>
      </c>
      <c r="F248" s="56">
        <f>F242+F243+F244+F245+F246+F247</f>
        <v>114500</v>
      </c>
      <c r="G248" s="56">
        <f>G244</f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</row>
    <row r="249" spans="1:12" ht="12.75">
      <c r="A249" s="50"/>
      <c r="B249" s="50">
        <v>85195</v>
      </c>
      <c r="C249" s="50"/>
      <c r="D249" s="53" t="s">
        <v>161</v>
      </c>
      <c r="E249" s="52"/>
      <c r="F249" s="52"/>
      <c r="G249" s="52"/>
      <c r="H249" s="52"/>
      <c r="I249" s="52"/>
      <c r="J249" s="52"/>
      <c r="K249" s="52"/>
      <c r="L249" s="52"/>
    </row>
    <row r="250" spans="1:12" ht="12.75">
      <c r="A250" s="50"/>
      <c r="B250" s="50"/>
      <c r="C250" s="50">
        <v>4170</v>
      </c>
      <c r="D250" s="53" t="s">
        <v>203</v>
      </c>
      <c r="E250" s="52">
        <v>1100</v>
      </c>
      <c r="F250" s="52">
        <v>1100</v>
      </c>
      <c r="G250" s="52">
        <v>1100</v>
      </c>
      <c r="H250" s="52"/>
      <c r="I250" s="52"/>
      <c r="J250" s="52"/>
      <c r="K250" s="52"/>
      <c r="L250" s="52"/>
    </row>
    <row r="251" spans="1:12" ht="12.75">
      <c r="A251" s="50"/>
      <c r="B251" s="50"/>
      <c r="C251" s="50">
        <v>4210</v>
      </c>
      <c r="D251" s="53" t="s">
        <v>171</v>
      </c>
      <c r="E251" s="52">
        <v>19100</v>
      </c>
      <c r="F251" s="52">
        <v>19100</v>
      </c>
      <c r="G251" s="52"/>
      <c r="H251" s="52"/>
      <c r="I251" s="52"/>
      <c r="J251" s="52"/>
      <c r="K251" s="52"/>
      <c r="L251" s="52"/>
    </row>
    <row r="252" spans="1:12" ht="12.75">
      <c r="A252" s="50"/>
      <c r="B252" s="50"/>
      <c r="C252" s="50">
        <v>4260</v>
      </c>
      <c r="D252" s="53" t="s">
        <v>175</v>
      </c>
      <c r="E252" s="52">
        <v>3300</v>
      </c>
      <c r="F252" s="52">
        <v>3300</v>
      </c>
      <c r="G252" s="52"/>
      <c r="H252" s="52"/>
      <c r="I252" s="52"/>
      <c r="J252" s="52"/>
      <c r="K252" s="52"/>
      <c r="L252" s="52"/>
    </row>
    <row r="253" spans="1:12" ht="12.75">
      <c r="A253" s="50"/>
      <c r="B253" s="50"/>
      <c r="C253" s="50">
        <v>4300</v>
      </c>
      <c r="D253" s="53" t="s">
        <v>158</v>
      </c>
      <c r="E253" s="52">
        <v>500</v>
      </c>
      <c r="F253" s="52">
        <v>500</v>
      </c>
      <c r="G253" s="52"/>
      <c r="H253" s="52"/>
      <c r="I253" s="52"/>
      <c r="J253" s="52"/>
      <c r="K253" s="52"/>
      <c r="L253" s="52"/>
    </row>
    <row r="254" spans="1:12" ht="12.75">
      <c r="A254" s="50"/>
      <c r="B254" s="50"/>
      <c r="C254" s="50"/>
      <c r="D254" s="51" t="s">
        <v>258</v>
      </c>
      <c r="E254" s="56">
        <f>E250+E251+E252+E253</f>
        <v>24000</v>
      </c>
      <c r="F254" s="56">
        <f>F250+F251+F252+F253</f>
        <v>24000</v>
      </c>
      <c r="G254" s="56">
        <f>G250</f>
        <v>1100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</row>
    <row r="255" spans="1:12" ht="12.75">
      <c r="A255" s="57">
        <v>851</v>
      </c>
      <c r="B255" s="57"/>
      <c r="C255" s="57"/>
      <c r="D255" s="59" t="s">
        <v>259</v>
      </c>
      <c r="E255" s="60">
        <f>E248+E254+E241</f>
        <v>139000</v>
      </c>
      <c r="F255" s="60">
        <f>F248+F254+F241</f>
        <v>139000</v>
      </c>
      <c r="G255" s="60">
        <f>G248+G254</f>
        <v>1100</v>
      </c>
      <c r="H255" s="60">
        <f>H248+H254</f>
        <v>0</v>
      </c>
      <c r="I255" s="60">
        <v>0</v>
      </c>
      <c r="J255" s="60">
        <v>0</v>
      </c>
      <c r="K255" s="60">
        <v>0</v>
      </c>
      <c r="L255" s="60">
        <v>0</v>
      </c>
    </row>
    <row r="256" spans="1:12" ht="12.75">
      <c r="A256" s="65">
        <v>852</v>
      </c>
      <c r="B256" s="65"/>
      <c r="C256" s="65"/>
      <c r="D256" s="62" t="s">
        <v>112</v>
      </c>
      <c r="E256" s="63"/>
      <c r="F256" s="63"/>
      <c r="G256" s="63"/>
      <c r="H256" s="63"/>
      <c r="I256" s="63"/>
      <c r="J256" s="63"/>
      <c r="K256" s="63"/>
      <c r="L256" s="63"/>
    </row>
    <row r="257" spans="1:12" ht="12.75">
      <c r="A257" s="50"/>
      <c r="B257" s="50">
        <v>85212</v>
      </c>
      <c r="C257" s="50"/>
      <c r="D257" s="53" t="s">
        <v>260</v>
      </c>
      <c r="E257" s="52"/>
      <c r="F257" s="52"/>
      <c r="G257" s="52"/>
      <c r="H257" s="52"/>
      <c r="I257" s="52"/>
      <c r="J257" s="52"/>
      <c r="K257" s="52"/>
      <c r="L257" s="52"/>
    </row>
    <row r="258" spans="1:12" ht="12.75">
      <c r="A258" s="50"/>
      <c r="B258" s="50"/>
      <c r="C258" s="50">
        <v>3020</v>
      </c>
      <c r="D258" s="53" t="s">
        <v>202</v>
      </c>
      <c r="E258" s="52">
        <v>500</v>
      </c>
      <c r="F258" s="52">
        <v>500</v>
      </c>
      <c r="G258" s="52"/>
      <c r="H258" s="52"/>
      <c r="I258" s="52"/>
      <c r="J258" s="52"/>
      <c r="K258" s="52"/>
      <c r="L258" s="52"/>
    </row>
    <row r="259" spans="1:12" ht="12.75">
      <c r="A259" s="50"/>
      <c r="B259" s="50"/>
      <c r="C259" s="50">
        <v>3110</v>
      </c>
      <c r="D259" s="53" t="s">
        <v>261</v>
      </c>
      <c r="E259" s="52">
        <v>4171000</v>
      </c>
      <c r="F259" s="52">
        <v>4171000</v>
      </c>
      <c r="G259" s="52"/>
      <c r="H259" s="52"/>
      <c r="I259" s="52"/>
      <c r="J259" s="52"/>
      <c r="K259" s="52"/>
      <c r="L259" s="52"/>
    </row>
    <row r="260" spans="1:12" ht="12.75">
      <c r="A260" s="50"/>
      <c r="B260" s="50"/>
      <c r="C260" s="50">
        <v>4010</v>
      </c>
      <c r="D260" s="53" t="s">
        <v>187</v>
      </c>
      <c r="E260" s="52">
        <v>70100</v>
      </c>
      <c r="F260" s="52">
        <v>70100</v>
      </c>
      <c r="G260" s="52">
        <v>70100</v>
      </c>
      <c r="H260" s="52"/>
      <c r="I260" s="52"/>
      <c r="J260" s="52"/>
      <c r="K260" s="52"/>
      <c r="L260" s="52"/>
    </row>
    <row r="261" spans="1:12" ht="12.75">
      <c r="A261" s="50"/>
      <c r="B261" s="50"/>
      <c r="C261" s="50">
        <v>4040</v>
      </c>
      <c r="D261" s="53" t="s">
        <v>188</v>
      </c>
      <c r="E261" s="52">
        <v>2800</v>
      </c>
      <c r="F261" s="52">
        <v>2800</v>
      </c>
      <c r="G261" s="52">
        <v>2800</v>
      </c>
      <c r="H261" s="52"/>
      <c r="I261" s="52"/>
      <c r="J261" s="52"/>
      <c r="K261" s="52"/>
      <c r="L261" s="52"/>
    </row>
    <row r="262" spans="1:12" ht="12.75">
      <c r="A262" s="50"/>
      <c r="B262" s="50"/>
      <c r="C262" s="50">
        <v>4110</v>
      </c>
      <c r="D262" s="53" t="s">
        <v>189</v>
      </c>
      <c r="E262" s="52">
        <v>13800</v>
      </c>
      <c r="F262" s="52">
        <v>13800</v>
      </c>
      <c r="G262" s="52"/>
      <c r="H262" s="52">
        <v>13800</v>
      </c>
      <c r="I262" s="52"/>
      <c r="J262" s="52"/>
      <c r="K262" s="52"/>
      <c r="L262" s="52"/>
    </row>
    <row r="263" spans="1:12" ht="12.75">
      <c r="A263" s="50"/>
      <c r="B263" s="50"/>
      <c r="C263" s="50">
        <v>4120</v>
      </c>
      <c r="D263" s="53" t="s">
        <v>190</v>
      </c>
      <c r="E263" s="52">
        <v>1800</v>
      </c>
      <c r="F263" s="52">
        <v>1800</v>
      </c>
      <c r="G263" s="52"/>
      <c r="H263" s="52">
        <v>1800</v>
      </c>
      <c r="I263" s="52"/>
      <c r="J263" s="52"/>
      <c r="K263" s="52"/>
      <c r="L263" s="52"/>
    </row>
    <row r="264" spans="1:12" ht="12.75">
      <c r="A264" s="50"/>
      <c r="B264" s="50"/>
      <c r="C264" s="50">
        <v>4210</v>
      </c>
      <c r="D264" s="53" t="s">
        <v>171</v>
      </c>
      <c r="E264" s="52">
        <v>10846</v>
      </c>
      <c r="F264" s="52">
        <v>10846</v>
      </c>
      <c r="G264" s="52"/>
      <c r="H264" s="52"/>
      <c r="I264" s="52"/>
      <c r="J264" s="52"/>
      <c r="K264" s="52"/>
      <c r="L264" s="52"/>
    </row>
    <row r="265" spans="1:12" ht="12.75">
      <c r="A265" s="50"/>
      <c r="B265" s="50"/>
      <c r="C265" s="50">
        <v>4300</v>
      </c>
      <c r="D265" s="53" t="s">
        <v>158</v>
      </c>
      <c r="E265" s="52">
        <v>26674</v>
      </c>
      <c r="F265" s="52">
        <v>26674</v>
      </c>
      <c r="G265" s="52"/>
      <c r="H265" s="52"/>
      <c r="I265" s="52"/>
      <c r="J265" s="52"/>
      <c r="K265" s="52"/>
      <c r="L265" s="52"/>
    </row>
    <row r="266" spans="1:12" ht="12.75">
      <c r="A266" s="50"/>
      <c r="B266" s="50"/>
      <c r="C266" s="50">
        <v>4410</v>
      </c>
      <c r="D266" s="53" t="s">
        <v>198</v>
      </c>
      <c r="E266" s="52">
        <v>200</v>
      </c>
      <c r="F266" s="52">
        <v>200</v>
      </c>
      <c r="G266" s="52"/>
      <c r="H266" s="52"/>
      <c r="I266" s="52"/>
      <c r="J266" s="52"/>
      <c r="K266" s="52"/>
      <c r="L266" s="52"/>
    </row>
    <row r="267" spans="1:12" ht="12.75">
      <c r="A267" s="50"/>
      <c r="B267" s="50"/>
      <c r="C267" s="50">
        <v>4440</v>
      </c>
      <c r="D267" s="53" t="s">
        <v>191</v>
      </c>
      <c r="E267" s="52">
        <v>2280</v>
      </c>
      <c r="F267" s="52">
        <v>2280</v>
      </c>
      <c r="G267" s="52"/>
      <c r="H267" s="52"/>
      <c r="I267" s="52"/>
      <c r="J267" s="52"/>
      <c r="K267" s="52"/>
      <c r="L267" s="52"/>
    </row>
    <row r="268" spans="1:12" ht="12.75">
      <c r="A268" s="50"/>
      <c r="B268" s="50"/>
      <c r="C268" s="50"/>
      <c r="D268" s="51" t="s">
        <v>262</v>
      </c>
      <c r="E268" s="56">
        <f>E258+E259+E260+E261+E262+E263+E264+E265+E266+E267</f>
        <v>4300000</v>
      </c>
      <c r="F268" s="56">
        <f>F258+F259+F260+F261+F262+F263+F264+F265+F266+F267</f>
        <v>4300000</v>
      </c>
      <c r="G268" s="56">
        <f>G260+G261</f>
        <v>72900</v>
      </c>
      <c r="H268" s="56">
        <f>H262+H263</f>
        <v>15600</v>
      </c>
      <c r="I268" s="56">
        <v>0</v>
      </c>
      <c r="J268" s="56">
        <v>0</v>
      </c>
      <c r="K268" s="56">
        <v>0</v>
      </c>
      <c r="L268" s="56">
        <v>0</v>
      </c>
    </row>
    <row r="269" spans="1:12" ht="12.75">
      <c r="A269" s="50"/>
      <c r="B269" s="50">
        <v>85213</v>
      </c>
      <c r="C269" s="50"/>
      <c r="D269" s="53" t="s">
        <v>263</v>
      </c>
      <c r="E269" s="52"/>
      <c r="F269" s="52"/>
      <c r="G269" s="52"/>
      <c r="H269" s="52"/>
      <c r="I269" s="52"/>
      <c r="J269" s="52"/>
      <c r="K269" s="52"/>
      <c r="L269" s="52"/>
    </row>
    <row r="270" spans="1:12" ht="12.75">
      <c r="A270" s="50"/>
      <c r="B270" s="50"/>
      <c r="C270" s="50">
        <v>4130</v>
      </c>
      <c r="D270" s="53" t="s">
        <v>264</v>
      </c>
      <c r="E270" s="52">
        <v>18000</v>
      </c>
      <c r="F270" s="52">
        <v>18000</v>
      </c>
      <c r="G270" s="52"/>
      <c r="H270" s="52"/>
      <c r="I270" s="52"/>
      <c r="J270" s="52"/>
      <c r="K270" s="52"/>
      <c r="L270" s="52"/>
    </row>
    <row r="271" spans="1:12" ht="12.75">
      <c r="A271" s="50"/>
      <c r="B271" s="50"/>
      <c r="C271" s="64"/>
      <c r="D271" s="51" t="s">
        <v>265</v>
      </c>
      <c r="E271" s="56">
        <f>E270</f>
        <v>18000</v>
      </c>
      <c r="F271" s="56">
        <f>F270</f>
        <v>18000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</row>
    <row r="272" spans="1:12" ht="12.75">
      <c r="A272" s="50"/>
      <c r="B272" s="50">
        <v>85214</v>
      </c>
      <c r="C272" s="50"/>
      <c r="D272" s="53" t="s">
        <v>266</v>
      </c>
      <c r="E272" s="52"/>
      <c r="F272" s="52"/>
      <c r="G272" s="52"/>
      <c r="H272" s="52"/>
      <c r="I272" s="52"/>
      <c r="J272" s="52"/>
      <c r="K272" s="52"/>
      <c r="L272" s="52"/>
    </row>
    <row r="273" spans="1:12" ht="12.75">
      <c r="A273" s="50"/>
      <c r="B273" s="50"/>
      <c r="C273" s="50">
        <v>3110</v>
      </c>
      <c r="D273" s="53" t="s">
        <v>261</v>
      </c>
      <c r="E273" s="52">
        <v>858848</v>
      </c>
      <c r="F273" s="52">
        <v>858848</v>
      </c>
      <c r="G273" s="52"/>
      <c r="H273" s="52"/>
      <c r="I273" s="52"/>
      <c r="J273" s="52"/>
      <c r="K273" s="52"/>
      <c r="L273" s="52"/>
    </row>
    <row r="274" spans="1:12" ht="12.75">
      <c r="A274" s="50"/>
      <c r="B274" s="50"/>
      <c r="C274" s="50">
        <v>4110</v>
      </c>
      <c r="D274" s="53" t="s">
        <v>189</v>
      </c>
      <c r="E274" s="52">
        <v>0</v>
      </c>
      <c r="F274" s="52">
        <v>0</v>
      </c>
      <c r="G274" s="52"/>
      <c r="H274" s="52"/>
      <c r="I274" s="52"/>
      <c r="J274" s="52"/>
      <c r="K274" s="52"/>
      <c r="L274" s="52"/>
    </row>
    <row r="275" spans="1:12" ht="12.75">
      <c r="A275" s="50"/>
      <c r="B275" s="50"/>
      <c r="C275" s="50">
        <v>4300</v>
      </c>
      <c r="D275" s="53" t="s">
        <v>158</v>
      </c>
      <c r="E275" s="52">
        <v>5000</v>
      </c>
      <c r="F275" s="52">
        <v>5000</v>
      </c>
      <c r="G275" s="52"/>
      <c r="H275" s="52"/>
      <c r="I275" s="52"/>
      <c r="J275" s="52"/>
      <c r="K275" s="52"/>
      <c r="L275" s="52"/>
    </row>
    <row r="276" spans="1:12" ht="12.75">
      <c r="A276" s="50"/>
      <c r="B276" s="50"/>
      <c r="C276" s="50">
        <v>4330</v>
      </c>
      <c r="D276" s="53" t="s">
        <v>267</v>
      </c>
      <c r="E276" s="52">
        <v>135000</v>
      </c>
      <c r="F276" s="52">
        <v>135000</v>
      </c>
      <c r="G276" s="52"/>
      <c r="H276" s="52"/>
      <c r="I276" s="52"/>
      <c r="J276" s="52"/>
      <c r="K276" s="52"/>
      <c r="L276" s="52"/>
    </row>
    <row r="277" spans="1:12" ht="12.75">
      <c r="A277" s="50"/>
      <c r="B277" s="50"/>
      <c r="C277" s="50"/>
      <c r="D277" s="51" t="s">
        <v>268</v>
      </c>
      <c r="E277" s="56">
        <f>E273+E274+E275+E276</f>
        <v>998848</v>
      </c>
      <c r="F277" s="56">
        <f>F273+F274+F275+F276</f>
        <v>998848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</row>
    <row r="278" spans="1:12" ht="12.75">
      <c r="A278" s="50"/>
      <c r="B278" s="50">
        <v>85215</v>
      </c>
      <c r="C278" s="50"/>
      <c r="D278" s="53" t="s">
        <v>269</v>
      </c>
      <c r="E278" s="52"/>
      <c r="F278" s="52"/>
      <c r="G278" s="52"/>
      <c r="H278" s="52"/>
      <c r="I278" s="52"/>
      <c r="J278" s="52"/>
      <c r="K278" s="52"/>
      <c r="L278" s="52"/>
    </row>
    <row r="279" spans="1:12" ht="12.75">
      <c r="A279" s="50"/>
      <c r="B279" s="50"/>
      <c r="C279" s="50">
        <v>3110</v>
      </c>
      <c r="D279" s="53" t="s">
        <v>261</v>
      </c>
      <c r="E279" s="52">
        <v>83058</v>
      </c>
      <c r="F279" s="52">
        <v>83058</v>
      </c>
      <c r="G279" s="52"/>
      <c r="H279" s="52"/>
      <c r="I279" s="52"/>
      <c r="J279" s="52"/>
      <c r="K279" s="52"/>
      <c r="L279" s="52"/>
    </row>
    <row r="280" spans="1:12" ht="12.75">
      <c r="A280" s="50"/>
      <c r="B280" s="50"/>
      <c r="C280" s="50"/>
      <c r="D280" s="51" t="s">
        <v>270</v>
      </c>
      <c r="E280" s="56">
        <f>E279</f>
        <v>83058</v>
      </c>
      <c r="F280" s="56">
        <f>F279</f>
        <v>83058</v>
      </c>
      <c r="G280" s="56">
        <v>0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</row>
    <row r="281" spans="1:12" ht="12.75">
      <c r="A281" s="50"/>
      <c r="B281" s="50">
        <v>85219</v>
      </c>
      <c r="C281" s="50"/>
      <c r="D281" s="53" t="s">
        <v>271</v>
      </c>
      <c r="E281" s="52"/>
      <c r="F281" s="52"/>
      <c r="G281" s="52"/>
      <c r="H281" s="52"/>
      <c r="I281" s="52"/>
      <c r="J281" s="52"/>
      <c r="K281" s="52"/>
      <c r="L281" s="52"/>
    </row>
    <row r="282" spans="1:12" ht="12.75">
      <c r="A282" s="50"/>
      <c r="B282" s="50"/>
      <c r="C282" s="50">
        <v>3020</v>
      </c>
      <c r="D282" s="53" t="s">
        <v>202</v>
      </c>
      <c r="E282" s="52">
        <v>5288</v>
      </c>
      <c r="F282" s="52">
        <v>5288</v>
      </c>
      <c r="G282" s="52"/>
      <c r="H282" s="52"/>
      <c r="I282" s="52"/>
      <c r="J282" s="52"/>
      <c r="K282" s="52"/>
      <c r="L282" s="52"/>
    </row>
    <row r="283" spans="1:12" ht="12.75">
      <c r="A283" s="50"/>
      <c r="B283" s="50"/>
      <c r="C283" s="50">
        <v>4010</v>
      </c>
      <c r="D283" s="53" t="s">
        <v>187</v>
      </c>
      <c r="E283" s="52">
        <v>305500</v>
      </c>
      <c r="F283" s="52">
        <v>305500</v>
      </c>
      <c r="G283" s="52">
        <v>305500</v>
      </c>
      <c r="H283" s="52"/>
      <c r="I283" s="52"/>
      <c r="J283" s="52"/>
      <c r="K283" s="52"/>
      <c r="L283" s="52"/>
    </row>
    <row r="284" spans="1:12" ht="12.75">
      <c r="A284" s="50"/>
      <c r="B284" s="50"/>
      <c r="C284" s="50">
        <v>4040</v>
      </c>
      <c r="D284" s="53" t="s">
        <v>188</v>
      </c>
      <c r="E284" s="52">
        <v>20186</v>
      </c>
      <c r="F284" s="52">
        <v>20186</v>
      </c>
      <c r="G284" s="52">
        <v>20186</v>
      </c>
      <c r="H284" s="52"/>
      <c r="I284" s="52"/>
      <c r="J284" s="52"/>
      <c r="K284" s="52"/>
      <c r="L284" s="52"/>
    </row>
    <row r="285" spans="1:12" ht="12.75">
      <c r="A285" s="50"/>
      <c r="B285" s="50"/>
      <c r="C285" s="50">
        <v>4110</v>
      </c>
      <c r="D285" s="53" t="s">
        <v>189</v>
      </c>
      <c r="E285" s="52">
        <v>61800</v>
      </c>
      <c r="F285" s="52">
        <v>61800</v>
      </c>
      <c r="G285" s="52"/>
      <c r="H285" s="52">
        <v>61800</v>
      </c>
      <c r="I285" s="52"/>
      <c r="J285" s="52"/>
      <c r="K285" s="52"/>
      <c r="L285" s="52"/>
    </row>
    <row r="286" spans="1:12" ht="12.75">
      <c r="A286" s="50"/>
      <c r="B286" s="50"/>
      <c r="C286" s="50">
        <v>4120</v>
      </c>
      <c r="D286" s="53" t="s">
        <v>190</v>
      </c>
      <c r="E286" s="52">
        <v>8000</v>
      </c>
      <c r="F286" s="52">
        <v>8000</v>
      </c>
      <c r="G286" s="52"/>
      <c r="H286" s="52">
        <v>8000</v>
      </c>
      <c r="I286" s="52"/>
      <c r="J286" s="52"/>
      <c r="K286" s="52"/>
      <c r="L286" s="52"/>
    </row>
    <row r="287" spans="1:12" ht="12.75">
      <c r="A287" s="50"/>
      <c r="B287" s="50"/>
      <c r="C287" s="50">
        <v>4170</v>
      </c>
      <c r="D287" s="53" t="s">
        <v>203</v>
      </c>
      <c r="E287" s="52">
        <v>5000</v>
      </c>
      <c r="F287" s="52">
        <v>5000</v>
      </c>
      <c r="G287" s="52">
        <v>5000</v>
      </c>
      <c r="H287" s="52"/>
      <c r="I287" s="52"/>
      <c r="J287" s="52"/>
      <c r="K287" s="52"/>
      <c r="L287" s="52"/>
    </row>
    <row r="288" spans="1:12" ht="12.75">
      <c r="A288" s="50"/>
      <c r="B288" s="50"/>
      <c r="C288" s="50">
        <v>4210</v>
      </c>
      <c r="D288" s="53" t="s">
        <v>171</v>
      </c>
      <c r="E288" s="52">
        <v>17500</v>
      </c>
      <c r="F288" s="52">
        <v>17500</v>
      </c>
      <c r="G288" s="52"/>
      <c r="H288" s="52"/>
      <c r="I288" s="52"/>
      <c r="J288" s="52"/>
      <c r="K288" s="52"/>
      <c r="L288" s="52"/>
    </row>
    <row r="289" spans="1:12" ht="12.75">
      <c r="A289" s="50"/>
      <c r="B289" s="50"/>
      <c r="C289" s="50">
        <v>4260</v>
      </c>
      <c r="D289" s="53" t="s">
        <v>175</v>
      </c>
      <c r="E289" s="52">
        <v>2000</v>
      </c>
      <c r="F289" s="52">
        <v>2000</v>
      </c>
      <c r="G289" s="52"/>
      <c r="H289" s="52"/>
      <c r="I289" s="52"/>
      <c r="J289" s="52"/>
      <c r="K289" s="52"/>
      <c r="L289" s="52"/>
    </row>
    <row r="290" spans="1:12" ht="12.75">
      <c r="A290" s="50"/>
      <c r="B290" s="50"/>
      <c r="C290" s="50">
        <v>4300</v>
      </c>
      <c r="D290" s="53" t="s">
        <v>158</v>
      </c>
      <c r="E290" s="52">
        <v>55200</v>
      </c>
      <c r="F290" s="52">
        <v>55200</v>
      </c>
      <c r="G290" s="52"/>
      <c r="H290" s="52"/>
      <c r="I290" s="52"/>
      <c r="J290" s="52"/>
      <c r="K290" s="52"/>
      <c r="L290" s="52"/>
    </row>
    <row r="291" spans="1:12" ht="12.75">
      <c r="A291" s="50"/>
      <c r="B291" s="50"/>
      <c r="C291" s="50">
        <v>4370</v>
      </c>
      <c r="D291" s="53" t="s">
        <v>197</v>
      </c>
      <c r="E291" s="52">
        <v>4800</v>
      </c>
      <c r="F291" s="52">
        <v>4800</v>
      </c>
      <c r="G291" s="52"/>
      <c r="H291" s="52"/>
      <c r="I291" s="52"/>
      <c r="J291" s="52"/>
      <c r="K291" s="52"/>
      <c r="L291" s="52"/>
    </row>
    <row r="292" spans="1:12" ht="12.75">
      <c r="A292" s="50"/>
      <c r="B292" s="50"/>
      <c r="C292" s="50">
        <v>4400</v>
      </c>
      <c r="D292" s="53" t="s">
        <v>205</v>
      </c>
      <c r="E292" s="52">
        <v>10000</v>
      </c>
      <c r="F292" s="52">
        <v>10000</v>
      </c>
      <c r="G292" s="52"/>
      <c r="H292" s="52"/>
      <c r="I292" s="52"/>
      <c r="J292" s="52"/>
      <c r="K292" s="52"/>
      <c r="L292" s="52"/>
    </row>
    <row r="293" spans="1:12" ht="12.75">
      <c r="A293" s="50"/>
      <c r="B293" s="50"/>
      <c r="C293" s="50">
        <v>4410</v>
      </c>
      <c r="D293" s="53" t="s">
        <v>198</v>
      </c>
      <c r="E293" s="52">
        <v>5000</v>
      </c>
      <c r="F293" s="52">
        <v>5000</v>
      </c>
      <c r="G293" s="52"/>
      <c r="H293" s="52"/>
      <c r="I293" s="52"/>
      <c r="J293" s="52"/>
      <c r="K293" s="52"/>
      <c r="L293" s="52"/>
    </row>
    <row r="294" spans="1:12" ht="12.75">
      <c r="A294" s="50"/>
      <c r="B294" s="50"/>
      <c r="C294" s="50">
        <v>4440</v>
      </c>
      <c r="D294" s="53" t="s">
        <v>191</v>
      </c>
      <c r="E294" s="52">
        <v>8552</v>
      </c>
      <c r="F294" s="52">
        <v>8552</v>
      </c>
      <c r="G294" s="52"/>
      <c r="H294" s="52"/>
      <c r="I294" s="52"/>
      <c r="J294" s="52"/>
      <c r="K294" s="52"/>
      <c r="L294" s="52"/>
    </row>
    <row r="295" spans="1:12" ht="12.75">
      <c r="A295" s="50"/>
      <c r="B295" s="50"/>
      <c r="C295" s="50">
        <v>4740</v>
      </c>
      <c r="D295" s="53" t="s">
        <v>199</v>
      </c>
      <c r="E295" s="52">
        <v>500</v>
      </c>
      <c r="F295" s="52">
        <v>500</v>
      </c>
      <c r="G295" s="52"/>
      <c r="H295" s="52"/>
      <c r="I295" s="52"/>
      <c r="J295" s="52"/>
      <c r="K295" s="52"/>
      <c r="L295" s="52"/>
    </row>
    <row r="296" spans="1:12" ht="12.75">
      <c r="A296" s="50"/>
      <c r="B296" s="50"/>
      <c r="C296" s="50"/>
      <c r="D296" s="51" t="s">
        <v>272</v>
      </c>
      <c r="E296" s="56">
        <f>E282+E283+E284+E285+E286+E287+E288+E289+E290+E291+E292+E293+E294+E295</f>
        <v>509326</v>
      </c>
      <c r="F296" s="56">
        <f>F282+F283+F284+F285+F286+F287+F288+F289+F290+F291+F292+F293+F294+F295</f>
        <v>509326</v>
      </c>
      <c r="G296" s="56">
        <f>G283+G284+G287</f>
        <v>330686</v>
      </c>
      <c r="H296" s="56">
        <f>H285+H286</f>
        <v>69800</v>
      </c>
      <c r="I296" s="56">
        <v>0</v>
      </c>
      <c r="J296" s="56">
        <v>0</v>
      </c>
      <c r="K296" s="56">
        <v>0</v>
      </c>
      <c r="L296" s="56">
        <v>0</v>
      </c>
    </row>
    <row r="297" spans="1:12" ht="12.75">
      <c r="A297" s="50"/>
      <c r="B297" s="50">
        <v>85228</v>
      </c>
      <c r="C297" s="50"/>
      <c r="D297" s="53" t="s">
        <v>273</v>
      </c>
      <c r="E297" s="52"/>
      <c r="F297" s="52"/>
      <c r="G297" s="52"/>
      <c r="H297" s="52"/>
      <c r="I297" s="52"/>
      <c r="J297" s="52"/>
      <c r="K297" s="52"/>
      <c r="L297" s="52"/>
    </row>
    <row r="298" spans="1:12" ht="12.75">
      <c r="A298" s="50"/>
      <c r="B298" s="50"/>
      <c r="C298" s="50">
        <v>3020</v>
      </c>
      <c r="D298" s="53" t="s">
        <v>202</v>
      </c>
      <c r="E298" s="52">
        <v>300</v>
      </c>
      <c r="F298" s="52">
        <v>300</v>
      </c>
      <c r="G298" s="52"/>
      <c r="H298" s="52"/>
      <c r="I298" s="52"/>
      <c r="J298" s="52"/>
      <c r="K298" s="52"/>
      <c r="L298" s="52"/>
    </row>
    <row r="299" spans="1:12" ht="12.75">
      <c r="A299" s="50"/>
      <c r="B299" s="50"/>
      <c r="C299" s="50">
        <v>4010</v>
      </c>
      <c r="D299" s="53" t="s">
        <v>187</v>
      </c>
      <c r="E299" s="52">
        <v>14698</v>
      </c>
      <c r="F299" s="52">
        <v>14698</v>
      </c>
      <c r="G299" s="52">
        <v>14698</v>
      </c>
      <c r="H299" s="52"/>
      <c r="I299" s="52"/>
      <c r="J299" s="52"/>
      <c r="K299" s="52"/>
      <c r="L299" s="52"/>
    </row>
    <row r="300" spans="1:12" ht="12.75">
      <c r="A300" s="50"/>
      <c r="B300" s="50"/>
      <c r="C300" s="50">
        <v>4040</v>
      </c>
      <c r="D300" s="53" t="s">
        <v>188</v>
      </c>
      <c r="E300" s="52">
        <v>1451</v>
      </c>
      <c r="F300" s="52">
        <v>1451</v>
      </c>
      <c r="G300" s="52">
        <v>1451</v>
      </c>
      <c r="H300" s="52"/>
      <c r="I300" s="52"/>
      <c r="J300" s="52"/>
      <c r="K300" s="52"/>
      <c r="L300" s="52"/>
    </row>
    <row r="301" spans="1:12" ht="12.75">
      <c r="A301" s="50"/>
      <c r="B301" s="50"/>
      <c r="C301" s="50">
        <v>4110</v>
      </c>
      <c r="D301" s="53" t="s">
        <v>189</v>
      </c>
      <c r="E301" s="52">
        <v>5950</v>
      </c>
      <c r="F301" s="52">
        <v>5950</v>
      </c>
      <c r="G301" s="52"/>
      <c r="H301" s="52">
        <v>5950</v>
      </c>
      <c r="I301" s="52"/>
      <c r="J301" s="52"/>
      <c r="K301" s="52"/>
      <c r="L301" s="52"/>
    </row>
    <row r="302" spans="1:12" ht="12.75">
      <c r="A302" s="50"/>
      <c r="B302" s="50"/>
      <c r="C302" s="50">
        <v>4120</v>
      </c>
      <c r="D302" s="53" t="s">
        <v>190</v>
      </c>
      <c r="E302" s="52">
        <v>800</v>
      </c>
      <c r="F302" s="52">
        <v>800</v>
      </c>
      <c r="G302" s="52"/>
      <c r="H302" s="52">
        <v>800</v>
      </c>
      <c r="I302" s="52"/>
      <c r="J302" s="52"/>
      <c r="K302" s="52"/>
      <c r="L302" s="52"/>
    </row>
    <row r="303" spans="1:12" ht="12.75">
      <c r="A303" s="50"/>
      <c r="B303" s="50"/>
      <c r="C303" s="50">
        <v>4170</v>
      </c>
      <c r="D303" s="53" t="s">
        <v>203</v>
      </c>
      <c r="E303" s="52">
        <v>15000</v>
      </c>
      <c r="F303" s="52">
        <v>15000</v>
      </c>
      <c r="G303" s="52">
        <v>15000</v>
      </c>
      <c r="H303" s="52"/>
      <c r="I303" s="52"/>
      <c r="J303" s="52"/>
      <c r="K303" s="52"/>
      <c r="L303" s="52"/>
    </row>
    <row r="304" spans="1:12" ht="12.75">
      <c r="A304" s="50"/>
      <c r="B304" s="50"/>
      <c r="C304" s="50">
        <v>4300</v>
      </c>
      <c r="D304" s="53" t="s">
        <v>158</v>
      </c>
      <c r="E304" s="52">
        <v>200</v>
      </c>
      <c r="F304" s="52">
        <v>200</v>
      </c>
      <c r="G304" s="52"/>
      <c r="H304" s="52"/>
      <c r="I304" s="52"/>
      <c r="J304" s="52"/>
      <c r="K304" s="52"/>
      <c r="L304" s="52"/>
    </row>
    <row r="305" spans="1:12" ht="12.75">
      <c r="A305" s="50"/>
      <c r="B305" s="50"/>
      <c r="C305" s="50">
        <v>4410</v>
      </c>
      <c r="D305" s="53" t="s">
        <v>198</v>
      </c>
      <c r="E305" s="52">
        <v>500</v>
      </c>
      <c r="F305" s="52">
        <v>500</v>
      </c>
      <c r="G305" s="52"/>
      <c r="H305" s="52"/>
      <c r="I305" s="52"/>
      <c r="J305" s="52"/>
      <c r="K305" s="52"/>
      <c r="L305" s="52"/>
    </row>
    <row r="306" spans="1:12" ht="12.75">
      <c r="A306" s="50"/>
      <c r="B306" s="50"/>
      <c r="C306" s="50">
        <v>4440</v>
      </c>
      <c r="D306" s="53" t="s">
        <v>191</v>
      </c>
      <c r="E306" s="52">
        <v>760</v>
      </c>
      <c r="F306" s="52">
        <v>760</v>
      </c>
      <c r="G306" s="52"/>
      <c r="H306" s="52"/>
      <c r="I306" s="52"/>
      <c r="J306" s="52"/>
      <c r="K306" s="52"/>
      <c r="L306" s="52"/>
    </row>
    <row r="307" spans="1:12" ht="12.75">
      <c r="A307" s="50"/>
      <c r="B307" s="50"/>
      <c r="C307" s="50"/>
      <c r="D307" s="51" t="s">
        <v>274</v>
      </c>
      <c r="E307" s="56">
        <f>E298+E299+E300+E301+E302+E303+E304+E305+E306</f>
        <v>39659</v>
      </c>
      <c r="F307" s="56">
        <f>F298+F299+F300+F301+F302+F303+F304+F305+F306</f>
        <v>39659</v>
      </c>
      <c r="G307" s="56">
        <f>G299+G300+G303</f>
        <v>31149</v>
      </c>
      <c r="H307" s="56">
        <f>H301+H302</f>
        <v>6750</v>
      </c>
      <c r="I307" s="56">
        <v>0</v>
      </c>
      <c r="J307" s="56">
        <v>0</v>
      </c>
      <c r="K307" s="56">
        <v>0</v>
      </c>
      <c r="L307" s="56">
        <v>0</v>
      </c>
    </row>
    <row r="308" spans="1:12" ht="12.75">
      <c r="A308" s="50"/>
      <c r="B308" s="50">
        <v>85295</v>
      </c>
      <c r="C308" s="50"/>
      <c r="D308" s="53" t="s">
        <v>161</v>
      </c>
      <c r="E308" s="52"/>
      <c r="F308" s="52"/>
      <c r="G308" s="52"/>
      <c r="H308" s="52"/>
      <c r="I308" s="52"/>
      <c r="J308" s="52"/>
      <c r="K308" s="52"/>
      <c r="L308" s="52"/>
    </row>
    <row r="309" spans="1:12" ht="12.75">
      <c r="A309" s="50"/>
      <c r="B309" s="50"/>
      <c r="C309" s="50">
        <v>3110</v>
      </c>
      <c r="D309" s="53" t="s">
        <v>261</v>
      </c>
      <c r="E309" s="52">
        <v>6000</v>
      </c>
      <c r="F309" s="52">
        <v>6000</v>
      </c>
      <c r="G309" s="52"/>
      <c r="H309" s="52"/>
      <c r="I309" s="52"/>
      <c r="J309" s="52"/>
      <c r="K309" s="52"/>
      <c r="L309" s="52"/>
    </row>
    <row r="310" spans="1:12" ht="12.75">
      <c r="A310" s="50"/>
      <c r="B310" s="50"/>
      <c r="C310" s="50">
        <v>4210</v>
      </c>
      <c r="D310" s="53" t="s">
        <v>171</v>
      </c>
      <c r="E310" s="52">
        <v>9500</v>
      </c>
      <c r="F310" s="52">
        <v>9500</v>
      </c>
      <c r="G310" s="52"/>
      <c r="H310" s="52"/>
      <c r="I310" s="52"/>
      <c r="J310" s="52"/>
      <c r="K310" s="52"/>
      <c r="L310" s="52"/>
    </row>
    <row r="311" spans="1:12" ht="12.75">
      <c r="A311" s="50"/>
      <c r="B311" s="50"/>
      <c r="C311" s="50">
        <v>4220</v>
      </c>
      <c r="D311" s="53" t="s">
        <v>275</v>
      </c>
      <c r="E311" s="52">
        <v>241800</v>
      </c>
      <c r="F311" s="52">
        <v>241800</v>
      </c>
      <c r="G311" s="52"/>
      <c r="H311" s="52"/>
      <c r="I311" s="52"/>
      <c r="J311" s="52"/>
      <c r="K311" s="52"/>
      <c r="L311" s="52"/>
    </row>
    <row r="312" spans="1:12" ht="12.75">
      <c r="A312" s="50"/>
      <c r="B312" s="50"/>
      <c r="C312" s="50">
        <v>4300</v>
      </c>
      <c r="D312" s="53" t="s">
        <v>158</v>
      </c>
      <c r="E312" s="52">
        <v>1000</v>
      </c>
      <c r="F312" s="52">
        <v>1000</v>
      </c>
      <c r="G312" s="52"/>
      <c r="H312" s="52"/>
      <c r="I312" s="52"/>
      <c r="J312" s="52"/>
      <c r="K312" s="52"/>
      <c r="L312" s="52"/>
    </row>
    <row r="313" spans="1:12" ht="12.75">
      <c r="A313" s="50"/>
      <c r="B313" s="50"/>
      <c r="C313" s="50">
        <v>4740</v>
      </c>
      <c r="D313" s="53" t="s">
        <v>199</v>
      </c>
      <c r="E313" s="52">
        <v>500</v>
      </c>
      <c r="F313" s="52">
        <v>500</v>
      </c>
      <c r="G313" s="52"/>
      <c r="H313" s="52"/>
      <c r="I313" s="52"/>
      <c r="J313" s="52"/>
      <c r="K313" s="52"/>
      <c r="L313" s="52"/>
    </row>
    <row r="314" spans="1:12" ht="12.75">
      <c r="A314" s="50"/>
      <c r="B314" s="50"/>
      <c r="C314" s="50"/>
      <c r="D314" s="51" t="s">
        <v>276</v>
      </c>
      <c r="E314" s="56">
        <f>E309+E310+E311+E312+E313</f>
        <v>258800</v>
      </c>
      <c r="F314" s="56">
        <f>F309+F310+F311+F312+F313</f>
        <v>258800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</row>
    <row r="315" spans="1:12" ht="12.75">
      <c r="A315" s="57">
        <v>852</v>
      </c>
      <c r="B315" s="57"/>
      <c r="C315" s="57"/>
      <c r="D315" s="59" t="s">
        <v>277</v>
      </c>
      <c r="E315" s="60">
        <f>E268+E271+E277+E280+E296+E307+E314</f>
        <v>6207691</v>
      </c>
      <c r="F315" s="60">
        <f>F268+F271+F277+F280+F296+F307+F314</f>
        <v>6207691</v>
      </c>
      <c r="G315" s="60">
        <f>G268+G271+G277+G280+G296+G307</f>
        <v>434735</v>
      </c>
      <c r="H315" s="60">
        <f>H268+H296+H307+H314</f>
        <v>92150</v>
      </c>
      <c r="I315" s="60">
        <v>0</v>
      </c>
      <c r="J315" s="60">
        <v>0</v>
      </c>
      <c r="K315" s="60">
        <v>0</v>
      </c>
      <c r="L315" s="60">
        <v>0</v>
      </c>
    </row>
    <row r="316" spans="1:12" ht="12.75">
      <c r="A316" s="65">
        <v>854</v>
      </c>
      <c r="B316" s="65"/>
      <c r="C316" s="65"/>
      <c r="D316" s="62" t="s">
        <v>129</v>
      </c>
      <c r="E316" s="63"/>
      <c r="F316" s="63"/>
      <c r="G316" s="63"/>
      <c r="H316" s="63"/>
      <c r="I316" s="63"/>
      <c r="J316" s="63"/>
      <c r="K316" s="63"/>
      <c r="L316" s="63"/>
    </row>
    <row r="317" spans="1:12" ht="12.75">
      <c r="A317" s="50"/>
      <c r="B317" s="50">
        <v>85415</v>
      </c>
      <c r="C317" s="50"/>
      <c r="D317" s="53" t="s">
        <v>278</v>
      </c>
      <c r="E317" s="52"/>
      <c r="F317" s="52"/>
      <c r="G317" s="52"/>
      <c r="H317" s="52"/>
      <c r="I317" s="52"/>
      <c r="J317" s="52"/>
      <c r="K317" s="52"/>
      <c r="L317" s="52"/>
    </row>
    <row r="318" spans="1:12" ht="12.75">
      <c r="A318" s="50"/>
      <c r="B318" s="50"/>
      <c r="C318" s="50">
        <v>3020</v>
      </c>
      <c r="D318" s="53" t="s">
        <v>202</v>
      </c>
      <c r="E318" s="52">
        <v>180</v>
      </c>
      <c r="F318" s="52">
        <v>180</v>
      </c>
      <c r="G318" s="52"/>
      <c r="H318" s="52"/>
      <c r="I318" s="52"/>
      <c r="J318" s="52"/>
      <c r="K318" s="52"/>
      <c r="L318" s="52"/>
    </row>
    <row r="319" spans="1:12" ht="12.75">
      <c r="A319" s="50"/>
      <c r="B319" s="50"/>
      <c r="C319" s="50">
        <v>3240</v>
      </c>
      <c r="D319" s="53" t="s">
        <v>235</v>
      </c>
      <c r="E319" s="52">
        <v>0</v>
      </c>
      <c r="F319" s="52">
        <v>0</v>
      </c>
      <c r="G319" s="52"/>
      <c r="H319" s="52"/>
      <c r="I319" s="52"/>
      <c r="J319" s="52"/>
      <c r="K319" s="52"/>
      <c r="L319" s="52"/>
    </row>
    <row r="320" spans="1:12" ht="12.75">
      <c r="A320" s="50"/>
      <c r="B320" s="50"/>
      <c r="C320" s="50">
        <v>4010</v>
      </c>
      <c r="D320" s="53" t="s">
        <v>187</v>
      </c>
      <c r="E320" s="52">
        <v>11250</v>
      </c>
      <c r="F320" s="52">
        <v>11250</v>
      </c>
      <c r="G320" s="52">
        <v>11250</v>
      </c>
      <c r="H320" s="52"/>
      <c r="I320" s="52"/>
      <c r="J320" s="52"/>
      <c r="K320" s="52"/>
      <c r="L320" s="52"/>
    </row>
    <row r="321" spans="1:12" ht="12.75">
      <c r="A321" s="50"/>
      <c r="B321" s="50"/>
      <c r="C321" s="50">
        <v>4040</v>
      </c>
      <c r="D321" s="53" t="s">
        <v>188</v>
      </c>
      <c r="E321" s="52">
        <v>960</v>
      </c>
      <c r="F321" s="52">
        <v>960</v>
      </c>
      <c r="G321" s="52">
        <v>960</v>
      </c>
      <c r="H321" s="52"/>
      <c r="I321" s="52"/>
      <c r="J321" s="52"/>
      <c r="K321" s="52"/>
      <c r="L321" s="52"/>
    </row>
    <row r="322" spans="1:12" ht="12.75">
      <c r="A322" s="50"/>
      <c r="B322" s="50"/>
      <c r="C322" s="50">
        <v>4110</v>
      </c>
      <c r="D322" s="53" t="s">
        <v>189</v>
      </c>
      <c r="E322" s="52">
        <v>2200</v>
      </c>
      <c r="F322" s="52">
        <v>2200</v>
      </c>
      <c r="G322" s="52"/>
      <c r="H322" s="52">
        <v>2200</v>
      </c>
      <c r="I322" s="52"/>
      <c r="J322" s="52"/>
      <c r="K322" s="52"/>
      <c r="L322" s="52"/>
    </row>
    <row r="323" spans="1:12" ht="12.75">
      <c r="A323" s="50"/>
      <c r="B323" s="50"/>
      <c r="C323" s="50">
        <v>4120</v>
      </c>
      <c r="D323" s="53" t="s">
        <v>190</v>
      </c>
      <c r="E323" s="52">
        <v>300</v>
      </c>
      <c r="F323" s="52">
        <v>300</v>
      </c>
      <c r="G323" s="52"/>
      <c r="H323" s="52">
        <v>300</v>
      </c>
      <c r="I323" s="52"/>
      <c r="J323" s="52"/>
      <c r="K323" s="52"/>
      <c r="L323" s="52"/>
    </row>
    <row r="324" spans="1:12" ht="12.75">
      <c r="A324" s="50"/>
      <c r="B324" s="50"/>
      <c r="C324" s="50">
        <v>4210</v>
      </c>
      <c r="D324" s="53" t="s">
        <v>171</v>
      </c>
      <c r="E324" s="52">
        <v>3000</v>
      </c>
      <c r="F324" s="52">
        <v>3000</v>
      </c>
      <c r="G324" s="52"/>
      <c r="H324" s="52"/>
      <c r="I324" s="52"/>
      <c r="J324" s="52"/>
      <c r="K324" s="52"/>
      <c r="L324" s="52"/>
    </row>
    <row r="325" spans="1:12" ht="12.75">
      <c r="A325" s="50"/>
      <c r="B325" s="50"/>
      <c r="C325" s="50">
        <v>4220</v>
      </c>
      <c r="D325" s="53" t="s">
        <v>275</v>
      </c>
      <c r="E325" s="52">
        <v>27296</v>
      </c>
      <c r="F325" s="52">
        <v>27296</v>
      </c>
      <c r="G325" s="52"/>
      <c r="H325" s="52"/>
      <c r="I325" s="52"/>
      <c r="J325" s="52"/>
      <c r="K325" s="52"/>
      <c r="L325" s="52"/>
    </row>
    <row r="326" spans="1:12" ht="12.75">
      <c r="A326" s="50"/>
      <c r="B326" s="50"/>
      <c r="C326" s="50">
        <v>4260</v>
      </c>
      <c r="D326" s="53" t="s">
        <v>175</v>
      </c>
      <c r="E326" s="52">
        <v>3800</v>
      </c>
      <c r="F326" s="52">
        <v>3800</v>
      </c>
      <c r="G326" s="52"/>
      <c r="H326" s="52"/>
      <c r="I326" s="52"/>
      <c r="J326" s="52"/>
      <c r="K326" s="52"/>
      <c r="L326" s="52"/>
    </row>
    <row r="327" spans="1:12" ht="12.75">
      <c r="A327" s="50"/>
      <c r="B327" s="50"/>
      <c r="C327" s="50">
        <v>4270</v>
      </c>
      <c r="D327" s="53" t="s">
        <v>165</v>
      </c>
      <c r="E327" s="52">
        <v>100</v>
      </c>
      <c r="F327" s="52">
        <v>100</v>
      </c>
      <c r="G327" s="52"/>
      <c r="H327" s="52"/>
      <c r="I327" s="52"/>
      <c r="J327" s="52"/>
      <c r="K327" s="52"/>
      <c r="L327" s="52"/>
    </row>
    <row r="328" spans="1:12" ht="12.75">
      <c r="A328" s="50"/>
      <c r="B328" s="50"/>
      <c r="C328" s="50">
        <v>4280</v>
      </c>
      <c r="D328" s="53" t="s">
        <v>237</v>
      </c>
      <c r="E328" s="52">
        <v>200</v>
      </c>
      <c r="F328" s="52">
        <v>200</v>
      </c>
      <c r="G328" s="52"/>
      <c r="H328" s="52"/>
      <c r="I328" s="52"/>
      <c r="J328" s="52"/>
      <c r="K328" s="52"/>
      <c r="L328" s="52"/>
    </row>
    <row r="329" spans="1:12" ht="12.75">
      <c r="A329" s="50"/>
      <c r="B329" s="50"/>
      <c r="C329" s="50">
        <v>4300</v>
      </c>
      <c r="D329" s="53" t="s">
        <v>158</v>
      </c>
      <c r="E329" s="52">
        <v>0</v>
      </c>
      <c r="F329" s="52">
        <v>0</v>
      </c>
      <c r="G329" s="52"/>
      <c r="H329" s="52"/>
      <c r="I329" s="52"/>
      <c r="J329" s="52"/>
      <c r="K329" s="52"/>
      <c r="L329" s="52"/>
    </row>
    <row r="330" spans="1:12" ht="12.75">
      <c r="A330" s="50"/>
      <c r="B330" s="50"/>
      <c r="C330" s="50">
        <v>4440</v>
      </c>
      <c r="D330" s="53" t="s">
        <v>191</v>
      </c>
      <c r="E330" s="52">
        <v>800</v>
      </c>
      <c r="F330" s="52">
        <v>800</v>
      </c>
      <c r="G330" s="52"/>
      <c r="H330" s="52"/>
      <c r="I330" s="52"/>
      <c r="J330" s="52"/>
      <c r="K330" s="52"/>
      <c r="L330" s="52"/>
    </row>
    <row r="331" spans="1:12" ht="12.75">
      <c r="A331" s="57">
        <v>854</v>
      </c>
      <c r="B331" s="57"/>
      <c r="C331" s="57"/>
      <c r="D331" s="59" t="s">
        <v>279</v>
      </c>
      <c r="E331" s="60">
        <f>E318+E319+E320+E321+E322+E323+E324+E325+E326+E327+E328+E329+E330</f>
        <v>50086</v>
      </c>
      <c r="F331" s="60">
        <f>F318+F319+F320+F321+F322+F323+F324+F325+F326+F327+F328+F329+F330</f>
        <v>50086</v>
      </c>
      <c r="G331" s="60">
        <f>G320+G321</f>
        <v>12210</v>
      </c>
      <c r="H331" s="60">
        <f>H322+H323</f>
        <v>2500</v>
      </c>
      <c r="I331" s="60">
        <v>0</v>
      </c>
      <c r="J331" s="60">
        <v>0</v>
      </c>
      <c r="K331" s="60">
        <v>0</v>
      </c>
      <c r="L331" s="60">
        <v>0</v>
      </c>
    </row>
    <row r="332" spans="1:12" ht="12.75">
      <c r="A332" s="65">
        <v>900</v>
      </c>
      <c r="B332" s="65"/>
      <c r="C332" s="65"/>
      <c r="D332" s="62" t="s">
        <v>280</v>
      </c>
      <c r="E332" s="63"/>
      <c r="F332" s="63"/>
      <c r="G332" s="63"/>
      <c r="H332" s="63"/>
      <c r="I332" s="63"/>
      <c r="J332" s="63"/>
      <c r="K332" s="63"/>
      <c r="L332" s="63"/>
    </row>
    <row r="333" spans="1:12" ht="24.75">
      <c r="A333" s="65"/>
      <c r="B333" s="61">
        <v>90001</v>
      </c>
      <c r="C333" s="65"/>
      <c r="D333" s="68" t="s">
        <v>281</v>
      </c>
      <c r="E333" s="63"/>
      <c r="F333" s="63"/>
      <c r="G333" s="63"/>
      <c r="H333" s="63"/>
      <c r="I333" s="63"/>
      <c r="J333" s="63"/>
      <c r="K333" s="63"/>
      <c r="L333" s="63"/>
    </row>
    <row r="334" spans="1:12" ht="36.75">
      <c r="A334" s="65"/>
      <c r="B334" s="65"/>
      <c r="C334" s="61">
        <v>4300</v>
      </c>
      <c r="D334" s="68" t="s">
        <v>282</v>
      </c>
      <c r="E334" s="69">
        <v>58000</v>
      </c>
      <c r="F334" s="69">
        <v>58000</v>
      </c>
      <c r="G334" s="63"/>
      <c r="H334" s="63"/>
      <c r="I334" s="63"/>
      <c r="J334" s="63"/>
      <c r="K334" s="63"/>
      <c r="L334" s="63"/>
    </row>
    <row r="335" spans="1:12" ht="12.75">
      <c r="A335" s="65"/>
      <c r="B335" s="65"/>
      <c r="C335" s="65"/>
      <c r="D335" s="62" t="s">
        <v>283</v>
      </c>
      <c r="E335" s="63">
        <f>E334</f>
        <v>58000</v>
      </c>
      <c r="F335" s="63">
        <v>58000</v>
      </c>
      <c r="G335" s="63"/>
      <c r="H335" s="63"/>
      <c r="I335" s="63"/>
      <c r="J335" s="63"/>
      <c r="K335" s="63"/>
      <c r="L335" s="63"/>
    </row>
    <row r="336" spans="1:12" ht="12.75">
      <c r="A336" s="50"/>
      <c r="B336" s="50">
        <v>90003</v>
      </c>
      <c r="C336" s="50"/>
      <c r="D336" s="53" t="s">
        <v>284</v>
      </c>
      <c r="E336" s="52"/>
      <c r="F336" s="52"/>
      <c r="G336" s="52"/>
      <c r="H336" s="52"/>
      <c r="I336" s="52"/>
      <c r="J336" s="52"/>
      <c r="K336" s="52"/>
      <c r="L336" s="52"/>
    </row>
    <row r="337" spans="1:12" ht="12.75">
      <c r="A337" s="50"/>
      <c r="B337" s="50"/>
      <c r="C337" s="50">
        <v>4210</v>
      </c>
      <c r="D337" s="53" t="s">
        <v>171</v>
      </c>
      <c r="E337" s="52">
        <v>500</v>
      </c>
      <c r="F337" s="52">
        <v>500</v>
      </c>
      <c r="G337" s="52"/>
      <c r="H337" s="52"/>
      <c r="I337" s="52"/>
      <c r="J337" s="52"/>
      <c r="K337" s="52"/>
      <c r="L337" s="52"/>
    </row>
    <row r="338" spans="1:12" ht="12.75">
      <c r="A338" s="50"/>
      <c r="B338" s="50"/>
      <c r="C338" s="50">
        <v>4300</v>
      </c>
      <c r="D338" s="53" t="s">
        <v>158</v>
      </c>
      <c r="E338" s="52">
        <v>10500</v>
      </c>
      <c r="F338" s="52">
        <v>10500</v>
      </c>
      <c r="G338" s="52"/>
      <c r="H338" s="52"/>
      <c r="I338" s="52"/>
      <c r="J338" s="52"/>
      <c r="K338" s="52"/>
      <c r="L338" s="52"/>
    </row>
    <row r="339" spans="1:12" ht="12.75">
      <c r="A339" s="50"/>
      <c r="B339" s="50"/>
      <c r="C339" s="50"/>
      <c r="D339" s="51" t="s">
        <v>285</v>
      </c>
      <c r="E339" s="56">
        <f>E337+E338</f>
        <v>11000</v>
      </c>
      <c r="F339" s="56">
        <f>F337+F338</f>
        <v>11000</v>
      </c>
      <c r="G339" s="56">
        <v>0</v>
      </c>
      <c r="H339" s="56">
        <v>0</v>
      </c>
      <c r="I339" s="56">
        <v>0</v>
      </c>
      <c r="J339" s="56">
        <v>0</v>
      </c>
      <c r="K339" s="56">
        <v>0</v>
      </c>
      <c r="L339" s="56">
        <v>0</v>
      </c>
    </row>
    <row r="340" spans="1:12" ht="12.75">
      <c r="A340" s="50"/>
      <c r="B340" s="50">
        <v>90015</v>
      </c>
      <c r="C340" s="50"/>
      <c r="D340" s="53" t="s">
        <v>286</v>
      </c>
      <c r="E340" s="52"/>
      <c r="F340" s="52"/>
      <c r="G340" s="52"/>
      <c r="H340" s="52"/>
      <c r="I340" s="52"/>
      <c r="J340" s="52"/>
      <c r="K340" s="52"/>
      <c r="L340" s="52"/>
    </row>
    <row r="341" spans="1:12" ht="12.75">
      <c r="A341" s="50"/>
      <c r="B341" s="50"/>
      <c r="C341" s="50">
        <v>4260</v>
      </c>
      <c r="D341" s="53" t="s">
        <v>175</v>
      </c>
      <c r="E341" s="52">
        <v>330000</v>
      </c>
      <c r="F341" s="52">
        <v>330000</v>
      </c>
      <c r="G341" s="52"/>
      <c r="H341" s="52"/>
      <c r="I341" s="52"/>
      <c r="J341" s="52"/>
      <c r="K341" s="52"/>
      <c r="L341" s="52"/>
    </row>
    <row r="342" spans="1:12" ht="12.75">
      <c r="A342" s="50"/>
      <c r="B342" s="50"/>
      <c r="C342" s="50">
        <v>4270</v>
      </c>
      <c r="D342" s="53" t="s">
        <v>165</v>
      </c>
      <c r="E342" s="52">
        <v>70000</v>
      </c>
      <c r="F342" s="52">
        <v>70000</v>
      </c>
      <c r="G342" s="52"/>
      <c r="H342" s="52"/>
      <c r="I342" s="52"/>
      <c r="J342" s="52"/>
      <c r="K342" s="52"/>
      <c r="L342" s="52"/>
    </row>
    <row r="343" spans="1:12" ht="12.75">
      <c r="A343" s="50"/>
      <c r="B343" s="50"/>
      <c r="C343" s="50">
        <v>4300</v>
      </c>
      <c r="D343" s="53" t="s">
        <v>158</v>
      </c>
      <c r="E343" s="52">
        <v>105000</v>
      </c>
      <c r="F343" s="52">
        <v>105000</v>
      </c>
      <c r="G343" s="52"/>
      <c r="H343" s="52"/>
      <c r="I343" s="52"/>
      <c r="J343" s="52"/>
      <c r="K343" s="52"/>
      <c r="L343" s="52"/>
    </row>
    <row r="344" spans="1:12" ht="12.75">
      <c r="A344" s="50"/>
      <c r="B344" s="50"/>
      <c r="C344" s="50"/>
      <c r="D344" s="51" t="s">
        <v>287</v>
      </c>
      <c r="E344" s="56">
        <f>E341+E342+E343</f>
        <v>505000</v>
      </c>
      <c r="F344" s="56">
        <f>F341+F342+F343</f>
        <v>505000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</row>
    <row r="345" spans="1:12" ht="12.75">
      <c r="A345" s="50"/>
      <c r="B345" s="50">
        <v>90095</v>
      </c>
      <c r="C345" s="50"/>
      <c r="D345" s="53" t="s">
        <v>161</v>
      </c>
      <c r="E345" s="52"/>
      <c r="F345" s="52"/>
      <c r="G345" s="52"/>
      <c r="H345" s="52"/>
      <c r="I345" s="52"/>
      <c r="J345" s="52"/>
      <c r="K345" s="52"/>
      <c r="L345" s="52"/>
    </row>
    <row r="346" spans="1:12" ht="12.75">
      <c r="A346" s="50"/>
      <c r="B346" s="50"/>
      <c r="C346" s="50">
        <v>3020</v>
      </c>
      <c r="D346" s="53" t="s">
        <v>202</v>
      </c>
      <c r="E346" s="52">
        <v>1000</v>
      </c>
      <c r="F346" s="52">
        <v>1000</v>
      </c>
      <c r="G346" s="52"/>
      <c r="H346" s="52"/>
      <c r="I346" s="52"/>
      <c r="J346" s="52"/>
      <c r="K346" s="52"/>
      <c r="L346" s="52"/>
    </row>
    <row r="347" spans="1:12" ht="12.75">
      <c r="A347" s="50"/>
      <c r="B347" s="50"/>
      <c r="C347" s="50">
        <v>4010</v>
      </c>
      <c r="D347" s="53" t="s">
        <v>187</v>
      </c>
      <c r="E347" s="52">
        <v>40000</v>
      </c>
      <c r="F347" s="52">
        <v>40000</v>
      </c>
      <c r="G347" s="52">
        <v>40000</v>
      </c>
      <c r="H347" s="52"/>
      <c r="I347" s="52"/>
      <c r="J347" s="52"/>
      <c r="K347" s="52"/>
      <c r="L347" s="52"/>
    </row>
    <row r="348" spans="1:12" ht="12.75">
      <c r="A348" s="50"/>
      <c r="B348" s="50"/>
      <c r="C348" s="50">
        <v>4040</v>
      </c>
      <c r="D348" s="53" t="s">
        <v>188</v>
      </c>
      <c r="E348" s="52">
        <v>10000</v>
      </c>
      <c r="F348" s="52">
        <v>10000</v>
      </c>
      <c r="G348" s="52">
        <v>10000</v>
      </c>
      <c r="H348" s="52"/>
      <c r="I348" s="52"/>
      <c r="J348" s="52"/>
      <c r="K348" s="52"/>
      <c r="L348" s="52"/>
    </row>
    <row r="349" spans="1:12" ht="12.75">
      <c r="A349" s="50"/>
      <c r="B349" s="50"/>
      <c r="C349" s="50">
        <v>4110</v>
      </c>
      <c r="D349" s="53" t="s">
        <v>189</v>
      </c>
      <c r="E349" s="52">
        <v>7478</v>
      </c>
      <c r="F349" s="52">
        <v>7478</v>
      </c>
      <c r="G349" s="52"/>
      <c r="H349" s="52">
        <v>7478</v>
      </c>
      <c r="I349" s="52"/>
      <c r="J349" s="52"/>
      <c r="K349" s="52"/>
      <c r="L349" s="52"/>
    </row>
    <row r="350" spans="1:12" ht="12.75">
      <c r="A350" s="50"/>
      <c r="B350" s="50"/>
      <c r="C350" s="50">
        <v>4120</v>
      </c>
      <c r="D350" s="53" t="s">
        <v>190</v>
      </c>
      <c r="E350" s="52">
        <v>1865</v>
      </c>
      <c r="F350" s="52">
        <v>1865</v>
      </c>
      <c r="G350" s="52"/>
      <c r="H350" s="52">
        <v>1865</v>
      </c>
      <c r="I350" s="52"/>
      <c r="J350" s="52"/>
      <c r="K350" s="52"/>
      <c r="L350" s="52"/>
    </row>
    <row r="351" spans="1:12" ht="12.75">
      <c r="A351" s="50"/>
      <c r="B351" s="50"/>
      <c r="C351" s="50">
        <v>4210</v>
      </c>
      <c r="D351" s="53" t="s">
        <v>171</v>
      </c>
      <c r="E351" s="52">
        <v>1000</v>
      </c>
      <c r="F351" s="52">
        <v>1000</v>
      </c>
      <c r="G351" s="52"/>
      <c r="H351" s="52"/>
      <c r="I351" s="52"/>
      <c r="J351" s="52"/>
      <c r="K351" s="52"/>
      <c r="L351" s="52"/>
    </row>
    <row r="352" spans="1:12" ht="12.75">
      <c r="A352" s="50"/>
      <c r="B352" s="50"/>
      <c r="C352" s="50">
        <v>4300</v>
      </c>
      <c r="D352" s="53" t="s">
        <v>158</v>
      </c>
      <c r="E352" s="52">
        <v>2000</v>
      </c>
      <c r="F352" s="52">
        <v>2000</v>
      </c>
      <c r="G352" s="52"/>
      <c r="H352" s="52"/>
      <c r="I352" s="52"/>
      <c r="J352" s="52"/>
      <c r="K352" s="52"/>
      <c r="L352" s="52"/>
    </row>
    <row r="353" spans="1:12" ht="12.75">
      <c r="A353" s="50"/>
      <c r="B353" s="50"/>
      <c r="C353" s="50">
        <v>4430</v>
      </c>
      <c r="D353" s="53" t="s">
        <v>172</v>
      </c>
      <c r="E353" s="52">
        <v>0</v>
      </c>
      <c r="F353" s="52">
        <v>0</v>
      </c>
      <c r="G353" s="52"/>
      <c r="H353" s="52"/>
      <c r="I353" s="52"/>
      <c r="J353" s="52"/>
      <c r="K353" s="52"/>
      <c r="L353" s="52"/>
    </row>
    <row r="354" spans="1:12" ht="12.75">
      <c r="A354" s="50"/>
      <c r="B354" s="50"/>
      <c r="C354" s="64"/>
      <c r="D354" s="51" t="s">
        <v>288</v>
      </c>
      <c r="E354" s="56">
        <f>E346+E347+E348+E349+E350+E351+E352+E353</f>
        <v>63343</v>
      </c>
      <c r="F354" s="56">
        <f>F346+F347+F348+F349+F350+F351+F352+F353</f>
        <v>63343</v>
      </c>
      <c r="G354" s="56">
        <f>G347+G348</f>
        <v>50000</v>
      </c>
      <c r="H354" s="56">
        <f>H349+H350</f>
        <v>9343</v>
      </c>
      <c r="I354" s="56">
        <v>0</v>
      </c>
      <c r="J354" s="56">
        <v>0</v>
      </c>
      <c r="K354" s="56">
        <v>0</v>
      </c>
      <c r="L354" s="56">
        <v>0</v>
      </c>
    </row>
    <row r="355" spans="1:12" ht="12.75">
      <c r="A355" s="57">
        <v>900</v>
      </c>
      <c r="B355" s="57"/>
      <c r="C355" s="57"/>
      <c r="D355" s="59" t="s">
        <v>289</v>
      </c>
      <c r="E355" s="60">
        <f>E339+E344+E354+E335</f>
        <v>637343</v>
      </c>
      <c r="F355" s="60">
        <f>F339+F344+F354+F335</f>
        <v>637343</v>
      </c>
      <c r="G355" s="60">
        <f>G339+G344+G354</f>
        <v>50000</v>
      </c>
      <c r="H355" s="60">
        <f>H339+H344+H354</f>
        <v>9343</v>
      </c>
      <c r="I355" s="60"/>
      <c r="J355" s="60">
        <v>0</v>
      </c>
      <c r="K355" s="60">
        <v>0</v>
      </c>
      <c r="L355" s="60">
        <v>0</v>
      </c>
    </row>
    <row r="356" spans="1:12" ht="12.75">
      <c r="A356" s="65">
        <v>921</v>
      </c>
      <c r="B356" s="65"/>
      <c r="C356" s="65"/>
      <c r="D356" s="62" t="s">
        <v>290</v>
      </c>
      <c r="E356" s="63"/>
      <c r="F356" s="63"/>
      <c r="G356" s="63"/>
      <c r="H356" s="63"/>
      <c r="I356" s="63"/>
      <c r="J356" s="63"/>
      <c r="K356" s="63"/>
      <c r="L356" s="63"/>
    </row>
    <row r="357" spans="1:12" ht="12.75">
      <c r="A357" s="50"/>
      <c r="B357" s="50">
        <v>92116</v>
      </c>
      <c r="C357" s="50"/>
      <c r="D357" s="53" t="s">
        <v>291</v>
      </c>
      <c r="E357" s="52"/>
      <c r="F357" s="52"/>
      <c r="G357" s="52"/>
      <c r="H357" s="52"/>
      <c r="I357" s="52"/>
      <c r="J357" s="52"/>
      <c r="K357" s="52"/>
      <c r="L357" s="52"/>
    </row>
    <row r="358" spans="1:12" ht="12.75">
      <c r="A358" s="50"/>
      <c r="B358" s="50"/>
      <c r="C358" s="50">
        <v>2480</v>
      </c>
      <c r="D358" s="53" t="s">
        <v>292</v>
      </c>
      <c r="E358" s="52">
        <v>224200</v>
      </c>
      <c r="F358" s="52">
        <v>224200</v>
      </c>
      <c r="G358" s="52"/>
      <c r="H358" s="52"/>
      <c r="I358" s="52">
        <v>224200</v>
      </c>
      <c r="J358" s="52"/>
      <c r="K358" s="52"/>
      <c r="L358" s="52"/>
    </row>
    <row r="359" spans="1:12" ht="12.75">
      <c r="A359" s="57">
        <v>921</v>
      </c>
      <c r="B359" s="58"/>
      <c r="C359" s="58"/>
      <c r="D359" s="59" t="s">
        <v>293</v>
      </c>
      <c r="E359" s="60">
        <f>E358</f>
        <v>224200</v>
      </c>
      <c r="F359" s="60">
        <f>F358</f>
        <v>224200</v>
      </c>
      <c r="G359" s="60">
        <v>0</v>
      </c>
      <c r="H359" s="60">
        <v>0</v>
      </c>
      <c r="I359" s="60">
        <f>I358</f>
        <v>224200</v>
      </c>
      <c r="J359" s="60">
        <v>0</v>
      </c>
      <c r="K359" s="60">
        <v>0</v>
      </c>
      <c r="L359" s="60">
        <v>0</v>
      </c>
    </row>
    <row r="360" spans="1:12" ht="12.75">
      <c r="A360" s="65">
        <v>926</v>
      </c>
      <c r="B360" s="61"/>
      <c r="C360" s="61"/>
      <c r="D360" s="62" t="s">
        <v>294</v>
      </c>
      <c r="E360" s="63"/>
      <c r="F360" s="63"/>
      <c r="G360" s="63"/>
      <c r="H360" s="63"/>
      <c r="I360" s="63"/>
      <c r="J360" s="63"/>
      <c r="K360" s="63"/>
      <c r="L360" s="63"/>
    </row>
    <row r="361" spans="1:12" ht="12.75">
      <c r="A361" s="50"/>
      <c r="B361" s="50">
        <v>92605</v>
      </c>
      <c r="C361" s="50"/>
      <c r="D361" s="53" t="s">
        <v>295</v>
      </c>
      <c r="E361" s="52"/>
      <c r="F361" s="52"/>
      <c r="G361" s="52"/>
      <c r="H361" s="52"/>
      <c r="I361" s="52"/>
      <c r="J361" s="52"/>
      <c r="K361" s="52"/>
      <c r="L361" s="52"/>
    </row>
    <row r="362" spans="1:12" ht="12.75">
      <c r="A362" s="50"/>
      <c r="B362" s="50"/>
      <c r="C362" s="50">
        <v>4210</v>
      </c>
      <c r="D362" s="53" t="s">
        <v>171</v>
      </c>
      <c r="E362" s="52">
        <v>2500</v>
      </c>
      <c r="F362" s="52">
        <v>2500</v>
      </c>
      <c r="G362" s="52"/>
      <c r="H362" s="52"/>
      <c r="I362" s="52"/>
      <c r="J362" s="52"/>
      <c r="K362" s="52"/>
      <c r="L362" s="52"/>
    </row>
    <row r="363" spans="1:12" ht="12.75">
      <c r="A363" s="50"/>
      <c r="B363" s="50"/>
      <c r="C363" s="50">
        <v>4300</v>
      </c>
      <c r="D363" s="53" t="s">
        <v>158</v>
      </c>
      <c r="E363" s="52">
        <v>4000</v>
      </c>
      <c r="F363" s="52">
        <v>4000</v>
      </c>
      <c r="G363" s="52"/>
      <c r="H363" s="52"/>
      <c r="I363" s="52"/>
      <c r="J363" s="52"/>
      <c r="K363" s="52"/>
      <c r="L363" s="52"/>
    </row>
    <row r="364" spans="1:12" ht="12.75">
      <c r="A364" s="57">
        <v>926</v>
      </c>
      <c r="B364" s="57"/>
      <c r="C364" s="57"/>
      <c r="D364" s="59" t="s">
        <v>296</v>
      </c>
      <c r="E364" s="60">
        <f>E362+E363</f>
        <v>6500</v>
      </c>
      <c r="F364" s="60">
        <f>F362+F363</f>
        <v>6500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</row>
    <row r="365" spans="1:12" ht="12.75">
      <c r="A365" s="57"/>
      <c r="B365" s="57"/>
      <c r="C365" s="57"/>
      <c r="D365" s="59" t="s">
        <v>297</v>
      </c>
      <c r="E365" s="60">
        <f>E19+E29+E35+E47+E55+E109+E116+E143+E151+E155+E237+E255+E315+E331+E355+E359+E364</f>
        <v>23058615.189999998</v>
      </c>
      <c r="F365" s="60">
        <f>F19+F29+F35+F47+F55+F109+F116+F143+F151+F155+F237+F255+F315+F331+F355+F359+F364</f>
        <v>19615756</v>
      </c>
      <c r="G365" s="60">
        <f>G19+G29+G35+G47+G55+G109+G116+G143+G151+G155+G237+G255+G315+G331+G355+G359+G364</f>
        <v>7407186</v>
      </c>
      <c r="H365" s="60">
        <f>H19+H29+H35+H47+H55+H109+H116+H143+H151+H155+H237+H255+H315+H331+H355+H359+H364</f>
        <v>1492418</v>
      </c>
      <c r="I365" s="60">
        <f>I355+I359</f>
        <v>224200</v>
      </c>
      <c r="J365" s="60">
        <f>J155</f>
        <v>180000</v>
      </c>
      <c r="K365" s="60">
        <v>0</v>
      </c>
      <c r="L365" s="60">
        <f>L19+L29+L35+L47+L55+L109+L116+L143+L151+L155+L237+L255+L315+L331</f>
        <v>3442859.19</v>
      </c>
    </row>
    <row r="366" spans="1:12" ht="12.75">
      <c r="A366" s="70"/>
      <c r="B366" s="70"/>
      <c r="C366" s="70"/>
      <c r="D366" s="71"/>
      <c r="E366" s="71" t="s">
        <v>298</v>
      </c>
      <c r="F366" s="70"/>
      <c r="G366" s="70"/>
      <c r="H366" s="70"/>
      <c r="I366" s="70"/>
      <c r="J366" s="70"/>
      <c r="K366" s="70"/>
      <c r="L366" s="70"/>
    </row>
    <row r="367" ht="12.75">
      <c r="D367" s="42"/>
    </row>
    <row r="368" ht="12.75">
      <c r="D368" s="42"/>
    </row>
    <row r="369" ht="12.75">
      <c r="D369" s="42"/>
    </row>
    <row r="370" ht="12.75">
      <c r="D370" s="42"/>
    </row>
    <row r="371" ht="12.75">
      <c r="D371" s="42"/>
    </row>
    <row r="372" ht="12.75">
      <c r="D372" s="42"/>
    </row>
    <row r="373" ht="12.75">
      <c r="D373" s="42"/>
    </row>
    <row r="374" ht="12.75">
      <c r="D374" s="42"/>
    </row>
    <row r="375" ht="12.75">
      <c r="D375" s="42"/>
    </row>
    <row r="376" ht="12.75">
      <c r="D376" s="42"/>
    </row>
    <row r="377" ht="12.75">
      <c r="D377" s="42"/>
    </row>
    <row r="378" ht="12.75">
      <c r="D378" s="42"/>
    </row>
    <row r="379" ht="12.75">
      <c r="D379" s="42"/>
    </row>
    <row r="380" ht="12.75">
      <c r="D380" s="42"/>
    </row>
    <row r="381" ht="12.75">
      <c r="D381" s="42"/>
    </row>
    <row r="382" ht="12.75">
      <c r="D382" s="42"/>
    </row>
    <row r="383" ht="12.75">
      <c r="D383" s="42"/>
    </row>
    <row r="384" ht="12.75">
      <c r="D384" s="42"/>
    </row>
    <row r="385" ht="12.75">
      <c r="D385" s="42"/>
    </row>
    <row r="386" ht="12.75">
      <c r="D386" s="42"/>
    </row>
    <row r="387" ht="12.75">
      <c r="D387" s="42"/>
    </row>
    <row r="388" ht="12.75">
      <c r="D388" s="42"/>
    </row>
    <row r="389" ht="12.75">
      <c r="D389" s="42"/>
    </row>
    <row r="390" ht="12.75">
      <c r="D390" s="42"/>
    </row>
    <row r="391" ht="12.75">
      <c r="D391" s="42"/>
    </row>
    <row r="392" ht="12.75">
      <c r="D392" s="42"/>
    </row>
    <row r="393" ht="12.75">
      <c r="D393" s="42"/>
    </row>
    <row r="394" ht="12.75">
      <c r="D394" s="42"/>
    </row>
    <row r="395" ht="12.75">
      <c r="D395" s="42"/>
    </row>
    <row r="396" ht="12.75">
      <c r="D396" s="42"/>
    </row>
    <row r="397" ht="12.75">
      <c r="D397" s="42"/>
    </row>
    <row r="398" ht="12.75">
      <c r="D398" s="42"/>
    </row>
    <row r="399" ht="12.75">
      <c r="D399" s="42"/>
    </row>
    <row r="400" ht="12.75">
      <c r="D400" s="42"/>
    </row>
    <row r="401" ht="12.75">
      <c r="D401" s="42"/>
    </row>
    <row r="402" ht="12.75">
      <c r="D402" s="42"/>
    </row>
    <row r="403" ht="12.75">
      <c r="D403" s="42"/>
    </row>
    <row r="404" ht="12.75">
      <c r="D404" s="42"/>
    </row>
    <row r="405" ht="12.75">
      <c r="D405" s="42"/>
    </row>
    <row r="406" ht="12.75">
      <c r="D406" s="42"/>
    </row>
    <row r="407" ht="12.75">
      <c r="D407" s="42"/>
    </row>
    <row r="408" ht="12.75">
      <c r="D408" s="42"/>
    </row>
    <row r="409" ht="12.75">
      <c r="D409" s="42"/>
    </row>
    <row r="410" ht="12.75">
      <c r="D410" s="42"/>
    </row>
    <row r="411" ht="12.75">
      <c r="D411" s="42"/>
    </row>
    <row r="412" ht="12.75">
      <c r="D412" s="42"/>
    </row>
    <row r="413" ht="12.75">
      <c r="D413" s="42"/>
    </row>
    <row r="414" ht="12.75">
      <c r="D414" s="42"/>
    </row>
    <row r="415" ht="12.75">
      <c r="D415" s="42"/>
    </row>
    <row r="416" ht="12.75">
      <c r="D416" s="42"/>
    </row>
    <row r="417" ht="12.75">
      <c r="D417" s="42"/>
    </row>
    <row r="418" ht="12.75">
      <c r="D418" s="42"/>
    </row>
    <row r="419" ht="12.75">
      <c r="D419" s="42"/>
    </row>
    <row r="420" ht="12.75">
      <c r="D420" s="42"/>
    </row>
    <row r="421" ht="12.75">
      <c r="D421" s="42"/>
    </row>
    <row r="422" ht="12.75">
      <c r="D422" s="42"/>
    </row>
    <row r="423" ht="12.75">
      <c r="D423" s="42"/>
    </row>
    <row r="424" ht="12.75">
      <c r="D424" s="42"/>
    </row>
    <row r="425" ht="12.75">
      <c r="D425" s="42"/>
    </row>
    <row r="426" ht="12.75">
      <c r="D426" s="42"/>
    </row>
    <row r="427" ht="12.75">
      <c r="D427" s="42"/>
    </row>
    <row r="428" ht="12.75">
      <c r="D428" s="42"/>
    </row>
    <row r="429" ht="12.75">
      <c r="D429" s="42"/>
    </row>
    <row r="430" ht="12.75">
      <c r="D430" s="42"/>
    </row>
    <row r="431" ht="12.75">
      <c r="D431" s="42"/>
    </row>
    <row r="432" ht="12.75">
      <c r="D432" s="42"/>
    </row>
    <row r="433" ht="12.75">
      <c r="D433" s="42"/>
    </row>
    <row r="434" ht="12.75">
      <c r="D434" s="42"/>
    </row>
    <row r="435" ht="12.75">
      <c r="D435" s="42"/>
    </row>
    <row r="436" ht="12.75">
      <c r="D436" s="42"/>
    </row>
    <row r="437" ht="12.75">
      <c r="D437" s="42"/>
    </row>
    <row r="438" ht="12.75">
      <c r="D438" s="42"/>
    </row>
    <row r="439" ht="12.75">
      <c r="D439" s="42"/>
    </row>
    <row r="440" ht="12.75">
      <c r="D440" s="42"/>
    </row>
    <row r="441" ht="12.75">
      <c r="D441" s="42"/>
    </row>
    <row r="442" ht="12.75">
      <c r="D442" s="42"/>
    </row>
    <row r="443" ht="12.75">
      <c r="D443" s="42"/>
    </row>
    <row r="444" ht="12.75">
      <c r="D444" s="42"/>
    </row>
    <row r="445" ht="12.75">
      <c r="D445" s="42"/>
    </row>
    <row r="446" ht="12.75">
      <c r="D446" s="42"/>
    </row>
    <row r="447" ht="12.75">
      <c r="D447" s="42"/>
    </row>
    <row r="448" ht="12.75">
      <c r="D448" s="42"/>
    </row>
    <row r="449" ht="12.75">
      <c r="D449" s="42"/>
    </row>
    <row r="450" ht="12.75">
      <c r="D450" s="42"/>
    </row>
    <row r="451" ht="12.75">
      <c r="D451" s="42"/>
    </row>
    <row r="452" ht="12.75">
      <c r="D452" s="42"/>
    </row>
    <row r="453" ht="12.75">
      <c r="D453" s="42"/>
    </row>
    <row r="454" ht="12.75">
      <c r="D454" s="42"/>
    </row>
    <row r="455" ht="12.75">
      <c r="D455" s="42"/>
    </row>
    <row r="456" ht="12.75">
      <c r="D456" s="42"/>
    </row>
    <row r="457" ht="12.75">
      <c r="D457" s="42"/>
    </row>
    <row r="458" ht="12.75">
      <c r="D458" s="42"/>
    </row>
  </sheetData>
  <mergeCells count="10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39375" right="0.39375" top="1.511111111111111" bottom="0.7875" header="0.5118055555555556" footer="0.5118055555555556"/>
  <pageSetup fitToHeight="8" fitToWidth="1" horizontalDpi="300" verticalDpi="300" orientation="landscape" paperSize="9"/>
  <headerFooter alignWithMargins="0">
    <oddHeader>&amp;RZałącznik nr &amp;A
do uchwały Rady Gminy nr 14/V/2007
z dnia 9 lutego 2007r..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36" customWidth="1"/>
    <col min="2" max="2" width="6.875" style="36" customWidth="1"/>
    <col min="3" max="3" width="7.75390625" style="36" customWidth="1"/>
    <col min="4" max="4" width="4.875" style="36" customWidth="1"/>
    <col min="5" max="5" width="15.625" style="36" customWidth="1"/>
    <col min="6" max="6" width="12.00390625" style="36" customWidth="1"/>
    <col min="7" max="7" width="12.375" style="36" customWidth="1"/>
    <col min="8" max="9" width="10.125" style="36" customWidth="1"/>
    <col min="10" max="10" width="12.625" style="36" customWidth="1"/>
    <col min="11" max="11" width="14.375" style="36" customWidth="1"/>
    <col min="12" max="12" width="9.875" style="36" customWidth="1"/>
    <col min="13" max="13" width="9.625" style="36" customWidth="1"/>
    <col min="14" max="14" width="16.75390625" style="36" customWidth="1"/>
    <col min="15" max="16384" width="9.125" style="36" customWidth="1"/>
  </cols>
  <sheetData>
    <row r="1" spans="1:14" ht="17.25">
      <c r="A1" s="72" t="s">
        <v>299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0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300</v>
      </c>
    </row>
    <row r="3" spans="1:14" s="77" customFormat="1" ht="19.5" customHeight="1">
      <c r="A3" s="75" t="s">
        <v>301</v>
      </c>
      <c r="B3" s="75" t="s">
        <v>2</v>
      </c>
      <c r="C3" s="75" t="s">
        <v>302</v>
      </c>
      <c r="D3" s="75" t="s">
        <v>303</v>
      </c>
      <c r="E3" s="76" t="s">
        <v>304</v>
      </c>
      <c r="F3" s="76" t="s">
        <v>305</v>
      </c>
      <c r="G3" s="76" t="s">
        <v>306</v>
      </c>
      <c r="H3" s="76"/>
      <c r="I3" s="76"/>
      <c r="J3" s="76"/>
      <c r="K3" s="76"/>
      <c r="L3" s="76"/>
      <c r="M3" s="76"/>
      <c r="N3" s="76" t="s">
        <v>307</v>
      </c>
    </row>
    <row r="4" spans="1:14" s="77" customFormat="1" ht="19.5" customHeight="1">
      <c r="A4" s="75"/>
      <c r="B4" s="75"/>
      <c r="C4" s="75"/>
      <c r="D4" s="75"/>
      <c r="E4" s="76"/>
      <c r="F4" s="76"/>
      <c r="G4" s="76" t="s">
        <v>308</v>
      </c>
      <c r="H4" s="76" t="s">
        <v>309</v>
      </c>
      <c r="I4" s="76"/>
      <c r="J4" s="76"/>
      <c r="K4" s="76"/>
      <c r="L4" s="76" t="s">
        <v>310</v>
      </c>
      <c r="M4" s="76" t="s">
        <v>311</v>
      </c>
      <c r="N4" s="76"/>
    </row>
    <row r="5" spans="1:14" s="77" customFormat="1" ht="29.25" customHeight="1">
      <c r="A5" s="75"/>
      <c r="B5" s="75"/>
      <c r="C5" s="75"/>
      <c r="D5" s="75"/>
      <c r="E5" s="76"/>
      <c r="F5" s="76"/>
      <c r="G5" s="76"/>
      <c r="H5" s="76" t="s">
        <v>312</v>
      </c>
      <c r="I5" s="76" t="s">
        <v>313</v>
      </c>
      <c r="J5" s="76" t="s">
        <v>314</v>
      </c>
      <c r="K5" s="76" t="s">
        <v>315</v>
      </c>
      <c r="L5" s="76"/>
      <c r="M5" s="76"/>
      <c r="N5" s="76"/>
    </row>
    <row r="6" spans="1:14" s="77" customFormat="1" ht="19.5" customHeight="1">
      <c r="A6" s="75"/>
      <c r="B6" s="75"/>
      <c r="C6" s="75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77" customFormat="1" ht="19.5" customHeight="1">
      <c r="A7" s="75"/>
      <c r="B7" s="75"/>
      <c r="C7" s="75"/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7.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8">
        <v>14</v>
      </c>
    </row>
    <row r="9" spans="1:14" ht="51" customHeight="1">
      <c r="A9" s="79" t="s">
        <v>316</v>
      </c>
      <c r="B9" s="80" t="s">
        <v>317</v>
      </c>
      <c r="C9" s="80" t="s">
        <v>318</v>
      </c>
      <c r="D9" s="80" t="s">
        <v>319</v>
      </c>
      <c r="E9" s="81" t="s">
        <v>320</v>
      </c>
      <c r="F9" s="80">
        <v>2323836.36</v>
      </c>
      <c r="G9" s="80">
        <v>2173836.63</v>
      </c>
      <c r="H9" s="80">
        <v>1165434.63</v>
      </c>
      <c r="I9" s="80"/>
      <c r="J9" s="81" t="s">
        <v>321</v>
      </c>
      <c r="K9" s="82">
        <v>873948</v>
      </c>
      <c r="L9" s="80"/>
      <c r="M9" s="80"/>
      <c r="N9" s="80" t="s">
        <v>322</v>
      </c>
    </row>
    <row r="10" spans="1:14" ht="48.75" customHeight="1">
      <c r="A10" s="83" t="s">
        <v>323</v>
      </c>
      <c r="B10" s="84"/>
      <c r="C10" s="84"/>
      <c r="D10" s="84">
        <v>6050</v>
      </c>
      <c r="E10" s="84" t="s">
        <v>324</v>
      </c>
      <c r="F10" s="84">
        <v>1864455</v>
      </c>
      <c r="G10" s="84">
        <v>1400000</v>
      </c>
      <c r="H10" s="84">
        <v>430435.56</v>
      </c>
      <c r="I10" s="84">
        <v>969565.44</v>
      </c>
      <c r="J10" s="26" t="s">
        <v>325</v>
      </c>
      <c r="K10" s="85"/>
      <c r="L10" s="84"/>
      <c r="M10" s="84"/>
      <c r="N10" s="84" t="s">
        <v>322</v>
      </c>
    </row>
    <row r="11" spans="1:14" ht="48.75" customHeight="1">
      <c r="A11" s="83"/>
      <c r="B11" s="86" t="s">
        <v>317</v>
      </c>
      <c r="C11" s="84"/>
      <c r="D11" s="84"/>
      <c r="E11" s="87" t="s">
        <v>326</v>
      </c>
      <c r="F11" s="86">
        <f>SUM(F9:F10)</f>
        <v>4188291.36</v>
      </c>
      <c r="G11" s="86">
        <f>SUM(G9:G10)</f>
        <v>3573836.63</v>
      </c>
      <c r="H11" s="86">
        <f>SUM(H9:H10)</f>
        <v>1595870.19</v>
      </c>
      <c r="I11" s="86">
        <f>SUM(I10)</f>
        <v>969565.4400000001</v>
      </c>
      <c r="J11" s="88" t="s">
        <v>321</v>
      </c>
      <c r="K11" s="89">
        <v>873948</v>
      </c>
      <c r="L11" s="84"/>
      <c r="M11" s="84"/>
      <c r="N11" s="84"/>
    </row>
    <row r="12" spans="1:14" ht="48.75" customHeight="1">
      <c r="A12" s="90" t="s">
        <v>327</v>
      </c>
      <c r="B12" s="84" t="s">
        <v>328</v>
      </c>
      <c r="C12" s="84" t="s">
        <v>329</v>
      </c>
      <c r="D12" s="84">
        <v>6050</v>
      </c>
      <c r="E12" s="91" t="s">
        <v>330</v>
      </c>
      <c r="F12" s="84">
        <v>503832</v>
      </c>
      <c r="G12" s="84">
        <v>503832</v>
      </c>
      <c r="H12" s="84">
        <v>176342</v>
      </c>
      <c r="I12" s="84"/>
      <c r="J12" s="92" t="s">
        <v>331</v>
      </c>
      <c r="K12" s="93">
        <v>327490</v>
      </c>
      <c r="L12" s="84"/>
      <c r="M12" s="84"/>
      <c r="N12" s="84" t="s">
        <v>322</v>
      </c>
    </row>
    <row r="13" spans="1:14" ht="64.5" customHeight="1">
      <c r="A13" s="83" t="s">
        <v>332</v>
      </c>
      <c r="B13" s="84"/>
      <c r="C13" s="84"/>
      <c r="D13" s="84">
        <v>6050</v>
      </c>
      <c r="E13" s="91" t="s">
        <v>333</v>
      </c>
      <c r="F13" s="84">
        <v>753447</v>
      </c>
      <c r="G13" s="84">
        <v>753447</v>
      </c>
      <c r="H13" s="84">
        <v>323707</v>
      </c>
      <c r="I13" s="84"/>
      <c r="J13" s="94" t="s">
        <v>331</v>
      </c>
      <c r="K13" s="93">
        <v>429740</v>
      </c>
      <c r="L13" s="84"/>
      <c r="M13" s="84"/>
      <c r="N13" s="84" t="s">
        <v>322</v>
      </c>
    </row>
    <row r="14" spans="1:14" ht="94.5" customHeight="1">
      <c r="A14" s="83" t="s">
        <v>334</v>
      </c>
      <c r="B14" s="84"/>
      <c r="C14" s="84"/>
      <c r="D14" s="84" t="s">
        <v>319</v>
      </c>
      <c r="E14" s="91" t="s">
        <v>335</v>
      </c>
      <c r="F14" s="84">
        <v>1041159</v>
      </c>
      <c r="G14" s="84">
        <v>1041159</v>
      </c>
      <c r="H14" s="84">
        <v>260290</v>
      </c>
      <c r="I14" s="84"/>
      <c r="J14" s="26" t="s">
        <v>336</v>
      </c>
      <c r="K14" s="95" t="s">
        <v>337</v>
      </c>
      <c r="L14" s="84"/>
      <c r="M14" s="84"/>
      <c r="N14" s="84" t="s">
        <v>322</v>
      </c>
    </row>
    <row r="15" spans="1:14" ht="56.25" customHeight="1">
      <c r="A15" s="83" t="s">
        <v>338</v>
      </c>
      <c r="B15" s="84"/>
      <c r="C15" s="84"/>
      <c r="D15" s="84">
        <v>6050</v>
      </c>
      <c r="E15" s="91" t="s">
        <v>339</v>
      </c>
      <c r="F15" s="84">
        <v>734600</v>
      </c>
      <c r="G15" s="84">
        <v>734600</v>
      </c>
      <c r="H15" s="84">
        <v>183650</v>
      </c>
      <c r="I15" s="84"/>
      <c r="J15" s="96" t="s">
        <v>340</v>
      </c>
      <c r="K15" s="85">
        <v>550950</v>
      </c>
      <c r="L15" s="84"/>
      <c r="M15" s="84"/>
      <c r="N15" s="97" t="s">
        <v>322</v>
      </c>
    </row>
    <row r="16" spans="1:14" ht="56.25" customHeight="1">
      <c r="A16" s="83" t="s">
        <v>341</v>
      </c>
      <c r="B16" s="86" t="s">
        <v>328</v>
      </c>
      <c r="C16" s="84"/>
      <c r="D16" s="84"/>
      <c r="E16" s="87" t="s">
        <v>326</v>
      </c>
      <c r="F16" s="86">
        <f>SUM(F12:F15)</f>
        <v>3033038</v>
      </c>
      <c r="G16" s="86">
        <f>SUM(G12:G15)</f>
        <v>3033038</v>
      </c>
      <c r="H16" s="86">
        <f>SUM(H12:H15)</f>
        <v>943989</v>
      </c>
      <c r="I16" s="86"/>
      <c r="J16" s="98" t="s">
        <v>331</v>
      </c>
      <c r="K16" s="89">
        <v>2089049</v>
      </c>
      <c r="L16" s="84"/>
      <c r="M16" s="84"/>
      <c r="N16" s="97"/>
    </row>
    <row r="17" spans="1:14" ht="80.25" customHeight="1">
      <c r="A17" s="83" t="s">
        <v>342</v>
      </c>
      <c r="B17" s="84" t="s">
        <v>343</v>
      </c>
      <c r="C17" s="84" t="s">
        <v>344</v>
      </c>
      <c r="D17" s="84" t="s">
        <v>319</v>
      </c>
      <c r="E17" s="91" t="s">
        <v>345</v>
      </c>
      <c r="F17" s="84">
        <v>652100</v>
      </c>
      <c r="G17" s="84">
        <v>502100</v>
      </c>
      <c r="H17" s="84">
        <v>300000</v>
      </c>
      <c r="I17" s="84"/>
      <c r="J17" s="26" t="s">
        <v>346</v>
      </c>
      <c r="K17" s="84"/>
      <c r="L17" s="84"/>
      <c r="M17" s="84"/>
      <c r="N17" s="97" t="s">
        <v>322</v>
      </c>
    </row>
    <row r="18" spans="1:14" ht="56.25" customHeight="1">
      <c r="A18" s="83"/>
      <c r="B18" s="86" t="s">
        <v>343</v>
      </c>
      <c r="C18" s="86"/>
      <c r="D18" s="86"/>
      <c r="E18" s="87" t="s">
        <v>326</v>
      </c>
      <c r="F18" s="86">
        <v>652100</v>
      </c>
      <c r="G18" s="86">
        <v>502100</v>
      </c>
      <c r="H18" s="86">
        <v>300000</v>
      </c>
      <c r="I18" s="86"/>
      <c r="J18" s="99" t="s">
        <v>347</v>
      </c>
      <c r="K18" s="86"/>
      <c r="L18" s="86"/>
      <c r="M18" s="86"/>
      <c r="N18" s="97"/>
    </row>
    <row r="19" spans="1:14" ht="81" customHeight="1">
      <c r="A19" s="100" t="s">
        <v>348</v>
      </c>
      <c r="B19" s="100"/>
      <c r="C19" s="100"/>
      <c r="D19" s="100"/>
      <c r="E19" s="100"/>
      <c r="F19" s="101">
        <f>F18+F16+F11</f>
        <v>7873429.359999999</v>
      </c>
      <c r="G19" s="102">
        <f>G18+G16+G11</f>
        <v>7108974.63</v>
      </c>
      <c r="H19" s="101">
        <f>H18+H16+H11</f>
        <v>2839859.19</v>
      </c>
      <c r="I19" s="101">
        <f>I11</f>
        <v>969565.4400000001</v>
      </c>
      <c r="J19" s="99" t="s">
        <v>349</v>
      </c>
      <c r="K19" s="101">
        <f>K11+K16</f>
        <v>2962997</v>
      </c>
      <c r="L19" s="101"/>
      <c r="M19" s="101"/>
      <c r="N19" s="103" t="s">
        <v>350</v>
      </c>
    </row>
    <row r="21" ht="12.75">
      <c r="A21" s="36" t="s">
        <v>351</v>
      </c>
    </row>
    <row r="22" ht="12.75">
      <c r="A22" s="36" t="s">
        <v>352</v>
      </c>
    </row>
    <row r="23" ht="12.75">
      <c r="A23" s="36" t="s">
        <v>353</v>
      </c>
    </row>
    <row r="24" ht="12.75">
      <c r="A24" s="36" t="s">
        <v>354</v>
      </c>
    </row>
    <row r="25" ht="12.75">
      <c r="A25" s="36" t="s">
        <v>355</v>
      </c>
    </row>
    <row r="26" ht="12.75">
      <c r="A26" s="37" t="s">
        <v>356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A19:E19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&amp;Aa wol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workbookViewId="0" topLeftCell="A26">
      <selection activeCell="I44" sqref="I44"/>
    </sheetView>
  </sheetViews>
  <sheetFormatPr defaultColWidth="9.00390625" defaultRowHeight="12.75"/>
  <cols>
    <col min="1" max="1" width="5.625" style="36" customWidth="1"/>
    <col min="2" max="3" width="6.50390625" style="36" customWidth="1"/>
    <col min="4" max="4" width="5.375" style="36" customWidth="1"/>
    <col min="5" max="5" width="20.00390625" style="36" customWidth="1"/>
    <col min="6" max="6" width="12.00390625" style="36" customWidth="1"/>
    <col min="7" max="7" width="12.75390625" style="36" customWidth="1"/>
    <col min="8" max="9" width="10.125" style="36" customWidth="1"/>
    <col min="10" max="10" width="13.125" style="36" customWidth="1"/>
    <col min="11" max="11" width="14.375" style="36" customWidth="1"/>
    <col min="12" max="12" width="16.75390625" style="36" customWidth="1"/>
    <col min="13" max="16384" width="9.125" style="36" customWidth="1"/>
  </cols>
  <sheetData>
    <row r="1" spans="1:12" ht="17.25">
      <c r="A1" s="72" t="s">
        <v>357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0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 t="s">
        <v>300</v>
      </c>
    </row>
    <row r="3" spans="1:12" s="77" customFormat="1" ht="19.5" customHeight="1">
      <c r="A3" s="75" t="s">
        <v>301</v>
      </c>
      <c r="B3" s="75" t="s">
        <v>2</v>
      </c>
      <c r="C3" s="75" t="s">
        <v>302</v>
      </c>
      <c r="D3" s="75" t="s">
        <v>303</v>
      </c>
      <c r="E3" s="76" t="s">
        <v>358</v>
      </c>
      <c r="F3" s="76" t="s">
        <v>305</v>
      </c>
      <c r="G3" s="76" t="s">
        <v>306</v>
      </c>
      <c r="H3" s="76"/>
      <c r="I3" s="76"/>
      <c r="J3" s="76"/>
      <c r="K3" s="76"/>
      <c r="L3" s="76" t="s">
        <v>307</v>
      </c>
    </row>
    <row r="4" spans="1:12" s="77" customFormat="1" ht="19.5" customHeight="1">
      <c r="A4" s="75"/>
      <c r="B4" s="75"/>
      <c r="C4" s="75"/>
      <c r="D4" s="75"/>
      <c r="E4" s="76"/>
      <c r="F4" s="76"/>
      <c r="G4" s="76" t="s">
        <v>359</v>
      </c>
      <c r="H4" s="76" t="s">
        <v>309</v>
      </c>
      <c r="I4" s="76"/>
      <c r="J4" s="76"/>
      <c r="K4" s="76"/>
      <c r="L4" s="76"/>
    </row>
    <row r="5" spans="1:12" s="77" customFormat="1" ht="29.25" customHeight="1">
      <c r="A5" s="75"/>
      <c r="B5" s="75"/>
      <c r="C5" s="75"/>
      <c r="D5" s="75"/>
      <c r="E5" s="76"/>
      <c r="F5" s="76"/>
      <c r="G5" s="76"/>
      <c r="H5" s="76" t="s">
        <v>312</v>
      </c>
      <c r="I5" s="76" t="s">
        <v>313</v>
      </c>
      <c r="J5" s="76" t="s">
        <v>360</v>
      </c>
      <c r="K5" s="76" t="s">
        <v>315</v>
      </c>
      <c r="L5" s="76"/>
    </row>
    <row r="6" spans="1:12" s="77" customFormat="1" ht="19.5" customHeight="1">
      <c r="A6" s="75"/>
      <c r="B6" s="75"/>
      <c r="C6" s="75"/>
      <c r="D6" s="75"/>
      <c r="E6" s="76"/>
      <c r="F6" s="76"/>
      <c r="G6" s="76"/>
      <c r="H6" s="76"/>
      <c r="I6" s="76"/>
      <c r="J6" s="76"/>
      <c r="K6" s="76"/>
      <c r="L6" s="76"/>
    </row>
    <row r="7" spans="1:12" s="77" customFormat="1" ht="19.5" customHeight="1">
      <c r="A7" s="75"/>
      <c r="B7" s="75"/>
      <c r="C7" s="75"/>
      <c r="D7" s="75"/>
      <c r="E7" s="76"/>
      <c r="F7" s="76"/>
      <c r="G7" s="76"/>
      <c r="H7" s="76"/>
      <c r="I7" s="76"/>
      <c r="J7" s="76"/>
      <c r="K7" s="76"/>
      <c r="L7" s="76"/>
    </row>
    <row r="8" spans="1:12" ht="7.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</row>
    <row r="9" spans="1:12" ht="51" customHeight="1">
      <c r="A9" s="79" t="s">
        <v>316</v>
      </c>
      <c r="B9" s="79" t="s">
        <v>7</v>
      </c>
      <c r="C9" s="79" t="s">
        <v>151</v>
      </c>
      <c r="D9" s="79">
        <v>6050</v>
      </c>
      <c r="E9" s="104" t="s">
        <v>361</v>
      </c>
      <c r="F9" s="80">
        <v>2323836</v>
      </c>
      <c r="G9" s="80">
        <v>2323836</v>
      </c>
      <c r="H9" s="80">
        <v>915735</v>
      </c>
      <c r="I9" s="80">
        <v>399700</v>
      </c>
      <c r="J9" s="81" t="s">
        <v>362</v>
      </c>
      <c r="K9" s="105">
        <v>873948</v>
      </c>
      <c r="L9" s="79" t="s">
        <v>322</v>
      </c>
    </row>
    <row r="10" spans="1:12" ht="54.75" customHeight="1">
      <c r="A10" s="83" t="s">
        <v>323</v>
      </c>
      <c r="B10" s="83"/>
      <c r="C10" s="83"/>
      <c r="D10" s="83">
        <v>6050</v>
      </c>
      <c r="E10" s="91" t="s">
        <v>363</v>
      </c>
      <c r="F10" s="84">
        <v>1429686</v>
      </c>
      <c r="G10" s="84">
        <v>1429686</v>
      </c>
      <c r="H10" s="84">
        <v>329686</v>
      </c>
      <c r="I10" s="84">
        <v>165603</v>
      </c>
      <c r="J10" s="26" t="s">
        <v>325</v>
      </c>
      <c r="K10" s="106">
        <v>934397</v>
      </c>
      <c r="L10" s="79" t="s">
        <v>322</v>
      </c>
    </row>
    <row r="11" spans="1:12" ht="48.75" customHeight="1">
      <c r="A11" s="83"/>
      <c r="B11" s="83"/>
      <c r="C11" s="83"/>
      <c r="D11" s="83">
        <v>6050</v>
      </c>
      <c r="E11" s="91" t="s">
        <v>364</v>
      </c>
      <c r="F11" s="84">
        <v>112436</v>
      </c>
      <c r="G11" s="84">
        <v>112436</v>
      </c>
      <c r="H11" s="84">
        <v>50436</v>
      </c>
      <c r="I11" s="84">
        <v>62000</v>
      </c>
      <c r="J11" s="26"/>
      <c r="K11" s="106"/>
      <c r="L11" s="79" t="s">
        <v>322</v>
      </c>
    </row>
    <row r="12" spans="1:12" ht="48.75" customHeight="1">
      <c r="A12" s="83"/>
      <c r="B12" s="83"/>
      <c r="C12" s="83"/>
      <c r="D12" s="83">
        <v>6050</v>
      </c>
      <c r="E12" s="91" t="s">
        <v>365</v>
      </c>
      <c r="F12" s="84">
        <v>40000</v>
      </c>
      <c r="G12" s="84">
        <v>40000</v>
      </c>
      <c r="H12" s="84">
        <v>40000</v>
      </c>
      <c r="I12" s="84"/>
      <c r="J12" s="26"/>
      <c r="K12" s="106"/>
      <c r="L12" s="79" t="s">
        <v>322</v>
      </c>
    </row>
    <row r="13" spans="1:12" ht="60.75" customHeight="1">
      <c r="A13" s="83"/>
      <c r="B13" s="83"/>
      <c r="C13" s="83"/>
      <c r="D13" s="83">
        <v>6050</v>
      </c>
      <c r="E13" s="91" t="s">
        <v>366</v>
      </c>
      <c r="F13" s="84">
        <v>308513</v>
      </c>
      <c r="G13" s="84">
        <v>308513</v>
      </c>
      <c r="H13" s="84">
        <v>80013</v>
      </c>
      <c r="I13" s="84">
        <v>228500</v>
      </c>
      <c r="J13" s="26"/>
      <c r="K13" s="106"/>
      <c r="L13" s="79" t="s">
        <v>322</v>
      </c>
    </row>
    <row r="14" spans="1:12" ht="48.75" customHeight="1">
      <c r="A14" s="83"/>
      <c r="B14" s="83"/>
      <c r="C14" s="83"/>
      <c r="D14" s="83">
        <v>6050</v>
      </c>
      <c r="E14" s="91" t="s">
        <v>367</v>
      </c>
      <c r="F14" s="84">
        <v>100000</v>
      </c>
      <c r="G14" s="84">
        <v>100000</v>
      </c>
      <c r="H14" s="84">
        <v>40000</v>
      </c>
      <c r="I14" s="84">
        <v>60000</v>
      </c>
      <c r="J14" s="26"/>
      <c r="K14" s="106"/>
      <c r="L14" s="79" t="s">
        <v>322</v>
      </c>
    </row>
    <row r="15" spans="1:12" ht="48.75" customHeight="1">
      <c r="A15" s="83"/>
      <c r="B15" s="83"/>
      <c r="C15" s="83"/>
      <c r="D15" s="83">
        <v>6050</v>
      </c>
      <c r="E15" s="91" t="s">
        <v>368</v>
      </c>
      <c r="F15" s="84">
        <v>10000</v>
      </c>
      <c r="G15" s="84">
        <v>10000</v>
      </c>
      <c r="H15" s="84">
        <v>10000</v>
      </c>
      <c r="I15" s="84"/>
      <c r="J15" s="26"/>
      <c r="K15" s="106"/>
      <c r="L15" s="79" t="s">
        <v>322</v>
      </c>
    </row>
    <row r="16" spans="1:12" ht="48.75" customHeight="1">
      <c r="A16" s="83"/>
      <c r="B16" s="83"/>
      <c r="C16" s="83"/>
      <c r="D16" s="83">
        <v>6050</v>
      </c>
      <c r="E16" s="91" t="s">
        <v>369</v>
      </c>
      <c r="F16" s="84">
        <v>10000</v>
      </c>
      <c r="G16" s="84">
        <v>10000</v>
      </c>
      <c r="H16" s="84">
        <v>10000</v>
      </c>
      <c r="I16" s="84"/>
      <c r="J16" s="26"/>
      <c r="K16" s="106"/>
      <c r="L16" s="79" t="s">
        <v>322</v>
      </c>
    </row>
    <row r="17" spans="1:12" ht="60" customHeight="1">
      <c r="A17" s="83"/>
      <c r="B17" s="83"/>
      <c r="C17" s="83"/>
      <c r="D17" s="83">
        <v>6050</v>
      </c>
      <c r="E17" s="91" t="s">
        <v>370</v>
      </c>
      <c r="F17" s="84">
        <v>120000</v>
      </c>
      <c r="G17" s="84">
        <v>120000</v>
      </c>
      <c r="H17" s="84">
        <v>120000</v>
      </c>
      <c r="I17" s="84"/>
      <c r="J17" s="26"/>
      <c r="K17" s="106"/>
      <c r="L17" s="79" t="s">
        <v>322</v>
      </c>
    </row>
    <row r="18" spans="1:12" ht="46.5" customHeight="1">
      <c r="A18" s="83"/>
      <c r="B18" s="83"/>
      <c r="C18" s="83"/>
      <c r="D18" s="83"/>
      <c r="E18" s="86" t="s">
        <v>371</v>
      </c>
      <c r="F18" s="86">
        <f>SUM(F9:F17)</f>
        <v>4454471</v>
      </c>
      <c r="G18" s="86">
        <f>SUM(G9:G17)</f>
        <v>4454471</v>
      </c>
      <c r="H18" s="86">
        <f>SUM(H9:H17)</f>
        <v>1595870</v>
      </c>
      <c r="I18" s="86">
        <f>SUM(I9:I17)</f>
        <v>915803</v>
      </c>
      <c r="J18" s="107" t="s">
        <v>362</v>
      </c>
      <c r="K18" s="108">
        <v>1808345</v>
      </c>
      <c r="L18" s="79"/>
    </row>
    <row r="19" spans="1:12" ht="48.75" customHeight="1">
      <c r="A19" s="83" t="s">
        <v>327</v>
      </c>
      <c r="B19" s="83">
        <v>600</v>
      </c>
      <c r="C19" s="83">
        <v>60016</v>
      </c>
      <c r="D19" s="83">
        <v>6050</v>
      </c>
      <c r="E19" s="91" t="s">
        <v>372</v>
      </c>
      <c r="F19" s="84">
        <v>503832</v>
      </c>
      <c r="G19" s="84">
        <v>503832</v>
      </c>
      <c r="H19" s="84">
        <v>97942</v>
      </c>
      <c r="I19" s="84">
        <v>78400</v>
      </c>
      <c r="J19" s="26" t="s">
        <v>325</v>
      </c>
      <c r="K19" s="106">
        <v>327490</v>
      </c>
      <c r="L19" s="79" t="s">
        <v>322</v>
      </c>
    </row>
    <row r="20" spans="1:12" ht="48.75" customHeight="1">
      <c r="A20" s="83" t="s">
        <v>332</v>
      </c>
      <c r="B20" s="83"/>
      <c r="C20" s="83"/>
      <c r="D20" s="83">
        <v>6050</v>
      </c>
      <c r="E20" s="91" t="s">
        <v>373</v>
      </c>
      <c r="F20" s="84">
        <v>753447</v>
      </c>
      <c r="G20" s="84">
        <f>H20+K20</f>
        <v>753447</v>
      </c>
      <c r="H20" s="84">
        <v>263707</v>
      </c>
      <c r="I20" s="84">
        <v>0</v>
      </c>
      <c r="J20" s="109" t="s">
        <v>325</v>
      </c>
      <c r="K20" s="106">
        <v>489740</v>
      </c>
      <c r="L20" s="79" t="s">
        <v>322</v>
      </c>
    </row>
    <row r="21" spans="1:12" ht="48.75" customHeight="1">
      <c r="A21" s="110">
        <v>5</v>
      </c>
      <c r="B21" s="83"/>
      <c r="C21" s="83"/>
      <c r="D21" s="83">
        <v>6050</v>
      </c>
      <c r="E21" s="111" t="s">
        <v>374</v>
      </c>
      <c r="F21" s="84">
        <v>1041159</v>
      </c>
      <c r="G21" s="84">
        <f>H21+K21</f>
        <v>1041159</v>
      </c>
      <c r="H21" s="84">
        <v>260290</v>
      </c>
      <c r="I21" s="84">
        <v>0</v>
      </c>
      <c r="J21" s="109" t="s">
        <v>325</v>
      </c>
      <c r="K21" s="106">
        <v>780869</v>
      </c>
      <c r="L21" s="79" t="s">
        <v>322</v>
      </c>
    </row>
    <row r="22" spans="1:12" ht="48.75" customHeight="1">
      <c r="A22" s="83">
        <v>6</v>
      </c>
      <c r="B22" s="83"/>
      <c r="C22" s="83"/>
      <c r="D22" s="83">
        <v>6050</v>
      </c>
      <c r="E22" s="91" t="s">
        <v>375</v>
      </c>
      <c r="F22" s="84">
        <v>734600</v>
      </c>
      <c r="G22" s="84">
        <v>734600</v>
      </c>
      <c r="H22" s="84">
        <v>83650</v>
      </c>
      <c r="I22" s="84">
        <v>100000</v>
      </c>
      <c r="J22" s="109" t="s">
        <v>325</v>
      </c>
      <c r="K22" s="106">
        <v>550950</v>
      </c>
      <c r="L22" s="79" t="s">
        <v>322</v>
      </c>
    </row>
    <row r="23" spans="1:12" ht="64.5" customHeight="1">
      <c r="A23" s="83"/>
      <c r="B23" s="83"/>
      <c r="C23" s="83"/>
      <c r="D23" s="83">
        <v>6050</v>
      </c>
      <c r="E23" s="91" t="s">
        <v>376</v>
      </c>
      <c r="F23" s="84">
        <v>568600</v>
      </c>
      <c r="G23" s="84">
        <v>249000</v>
      </c>
      <c r="H23" s="84">
        <v>178400</v>
      </c>
      <c r="I23" s="84">
        <v>70600</v>
      </c>
      <c r="J23" s="109" t="s">
        <v>377</v>
      </c>
      <c r="K23" s="106"/>
      <c r="L23" s="79" t="s">
        <v>322</v>
      </c>
    </row>
    <row r="24" spans="1:12" ht="61.5" customHeight="1">
      <c r="A24" s="83"/>
      <c r="B24" s="83"/>
      <c r="C24" s="83"/>
      <c r="D24" s="83">
        <v>6050</v>
      </c>
      <c r="E24" s="91" t="s">
        <v>378</v>
      </c>
      <c r="F24" s="84">
        <v>320000</v>
      </c>
      <c r="G24" s="84">
        <v>320000</v>
      </c>
      <c r="H24" s="84">
        <v>60000</v>
      </c>
      <c r="I24" s="84">
        <v>100000</v>
      </c>
      <c r="J24" s="109"/>
      <c r="K24" s="106">
        <v>160000</v>
      </c>
      <c r="L24" s="79" t="s">
        <v>322</v>
      </c>
    </row>
    <row r="25" spans="1:12" ht="48.75" customHeight="1">
      <c r="A25" s="83">
        <v>7</v>
      </c>
      <c r="B25" s="83"/>
      <c r="C25" s="83">
        <v>60053</v>
      </c>
      <c r="D25" s="83">
        <v>6050</v>
      </c>
      <c r="E25" s="91" t="s">
        <v>379</v>
      </c>
      <c r="F25" s="84">
        <v>10000</v>
      </c>
      <c r="G25" s="84">
        <v>10000</v>
      </c>
      <c r="H25" s="84">
        <v>10000</v>
      </c>
      <c r="I25" s="84"/>
      <c r="J25" s="109"/>
      <c r="K25" s="106"/>
      <c r="L25" s="79" t="s">
        <v>322</v>
      </c>
    </row>
    <row r="26" spans="1:12" ht="52.5" customHeight="1">
      <c r="A26" s="83"/>
      <c r="B26" s="83"/>
      <c r="C26" s="83"/>
      <c r="D26" s="83"/>
      <c r="E26" s="87" t="s">
        <v>27</v>
      </c>
      <c r="F26" s="108">
        <f>SUM(F19:F25)</f>
        <v>3931638</v>
      </c>
      <c r="G26" s="108">
        <f>SUM(G19:G25)</f>
        <v>3612038</v>
      </c>
      <c r="H26" s="108">
        <f>SUM(H19:H25)</f>
        <v>953989</v>
      </c>
      <c r="I26" s="108">
        <f>SUM(I19:I25)</f>
        <v>349000</v>
      </c>
      <c r="J26" s="112" t="s">
        <v>325</v>
      </c>
      <c r="K26" s="108">
        <f>SUM(K19:K25)</f>
        <v>2309049</v>
      </c>
      <c r="L26" s="79"/>
    </row>
    <row r="27" spans="1:12" ht="60.75" customHeight="1">
      <c r="A27" s="83">
        <v>8</v>
      </c>
      <c r="B27" s="83">
        <v>700</v>
      </c>
      <c r="C27" s="83">
        <v>70005</v>
      </c>
      <c r="D27" s="83">
        <v>6050</v>
      </c>
      <c r="E27" s="91" t="s">
        <v>380</v>
      </c>
      <c r="F27" s="106">
        <v>500000</v>
      </c>
      <c r="G27" s="106">
        <v>500000</v>
      </c>
      <c r="H27" s="106">
        <v>500000</v>
      </c>
      <c r="I27" s="108"/>
      <c r="J27" s="112"/>
      <c r="K27" s="106">
        <v>0</v>
      </c>
      <c r="L27" s="79" t="s">
        <v>322</v>
      </c>
    </row>
    <row r="28" spans="1:12" ht="60.75" customHeight="1">
      <c r="A28" s="83"/>
      <c r="B28" s="83"/>
      <c r="C28" s="83"/>
      <c r="D28" s="83"/>
      <c r="E28" s="87" t="s">
        <v>34</v>
      </c>
      <c r="F28" s="108">
        <f>F27</f>
        <v>500000</v>
      </c>
      <c r="G28" s="108">
        <f>G27</f>
        <v>500000</v>
      </c>
      <c r="H28" s="108">
        <f>H27</f>
        <v>500000</v>
      </c>
      <c r="I28" s="108">
        <v>0</v>
      </c>
      <c r="J28" s="112" t="s">
        <v>325</v>
      </c>
      <c r="K28" s="108">
        <v>0</v>
      </c>
      <c r="L28" s="79"/>
    </row>
    <row r="29" spans="1:12" ht="63" customHeight="1">
      <c r="A29" s="83">
        <v>9</v>
      </c>
      <c r="B29" s="83">
        <v>750</v>
      </c>
      <c r="C29" s="83">
        <v>75023</v>
      </c>
      <c r="D29" s="83">
        <v>6050</v>
      </c>
      <c r="E29" s="91" t="s">
        <v>381</v>
      </c>
      <c r="F29" s="106">
        <v>43000</v>
      </c>
      <c r="G29" s="106">
        <v>43000</v>
      </c>
      <c r="H29" s="106">
        <v>43000</v>
      </c>
      <c r="I29" s="106">
        <v>0</v>
      </c>
      <c r="J29" s="109"/>
      <c r="K29" s="108"/>
      <c r="L29" s="79" t="s">
        <v>322</v>
      </c>
    </row>
    <row r="30" spans="1:12" ht="63" customHeight="1">
      <c r="A30" s="83"/>
      <c r="B30" s="83"/>
      <c r="C30" s="83"/>
      <c r="D30" s="83">
        <v>6050</v>
      </c>
      <c r="E30" s="91" t="s">
        <v>382</v>
      </c>
      <c r="F30" s="106">
        <v>50000</v>
      </c>
      <c r="G30" s="106">
        <v>50000</v>
      </c>
      <c r="H30" s="106">
        <v>50000</v>
      </c>
      <c r="I30" s="106"/>
      <c r="J30" s="109"/>
      <c r="K30" s="108"/>
      <c r="L30" s="79" t="s">
        <v>322</v>
      </c>
    </row>
    <row r="31" spans="1:12" ht="63" customHeight="1">
      <c r="A31" s="83"/>
      <c r="B31" s="83"/>
      <c r="C31" s="83"/>
      <c r="D31" s="83"/>
      <c r="E31" s="87" t="s">
        <v>39</v>
      </c>
      <c r="F31" s="108">
        <f>F30+F29</f>
        <v>93000</v>
      </c>
      <c r="G31" s="108">
        <f>G30+G29</f>
        <v>93000</v>
      </c>
      <c r="H31" s="108">
        <f>H30+H29</f>
        <v>93000</v>
      </c>
      <c r="I31" s="108">
        <v>0</v>
      </c>
      <c r="J31" s="112" t="s">
        <v>325</v>
      </c>
      <c r="K31" s="108">
        <v>0</v>
      </c>
      <c r="L31" s="79"/>
    </row>
    <row r="32" spans="1:12" ht="58.5" customHeight="1">
      <c r="A32" s="83">
        <v>10</v>
      </c>
      <c r="B32" s="83">
        <v>801</v>
      </c>
      <c r="C32" s="83">
        <v>80101</v>
      </c>
      <c r="D32" s="83">
        <v>6050</v>
      </c>
      <c r="E32" s="113" t="s">
        <v>383</v>
      </c>
      <c r="F32" s="84">
        <v>652100</v>
      </c>
      <c r="G32" s="84">
        <v>502100</v>
      </c>
      <c r="H32" s="84">
        <v>300000</v>
      </c>
      <c r="I32" s="84">
        <v>0</v>
      </c>
      <c r="J32" s="109" t="s">
        <v>384</v>
      </c>
      <c r="K32" s="106">
        <v>0</v>
      </c>
      <c r="L32" s="79" t="s">
        <v>322</v>
      </c>
    </row>
    <row r="33" spans="1:12" ht="45" customHeight="1">
      <c r="A33" s="83"/>
      <c r="B33" s="83"/>
      <c r="C33" s="83"/>
      <c r="D33" s="83"/>
      <c r="E33" s="87" t="s">
        <v>252</v>
      </c>
      <c r="F33" s="86">
        <f>F32</f>
        <v>652100</v>
      </c>
      <c r="G33" s="86">
        <f>G32</f>
        <v>502100</v>
      </c>
      <c r="H33" s="86">
        <f>H32</f>
        <v>300000</v>
      </c>
      <c r="I33" s="86">
        <v>0</v>
      </c>
      <c r="J33" s="114" t="s">
        <v>384</v>
      </c>
      <c r="K33" s="108">
        <f>K32</f>
        <v>0</v>
      </c>
      <c r="L33" s="79"/>
    </row>
    <row r="34" spans="1:12" ht="55.5" customHeight="1">
      <c r="A34" s="115" t="s">
        <v>348</v>
      </c>
      <c r="B34" s="115"/>
      <c r="C34" s="115"/>
      <c r="D34" s="115"/>
      <c r="E34" s="115"/>
      <c r="F34" s="101">
        <f>F18+F26+F28+F31+F33</f>
        <v>9631209</v>
      </c>
      <c r="G34" s="101">
        <f>G18+G26+G28+G31+G33</f>
        <v>9161609</v>
      </c>
      <c r="H34" s="101">
        <f>H18+H26+H28+H31+H33</f>
        <v>3442859</v>
      </c>
      <c r="I34" s="101">
        <f>I18+I26+I28+I31+I33</f>
        <v>1264803</v>
      </c>
      <c r="J34" s="112" t="s">
        <v>385</v>
      </c>
      <c r="K34" s="101">
        <f>K18+K26+K28+K31+K33</f>
        <v>4117394</v>
      </c>
      <c r="L34" s="103" t="s">
        <v>350</v>
      </c>
    </row>
    <row r="35" ht="12.75">
      <c r="A35" s="36" t="s">
        <v>351</v>
      </c>
    </row>
    <row r="36" ht="12.75">
      <c r="A36" s="36" t="s">
        <v>352</v>
      </c>
    </row>
    <row r="37" ht="12.75">
      <c r="A37" s="36" t="s">
        <v>353</v>
      </c>
    </row>
    <row r="38" ht="12.75">
      <c r="A38" s="36" t="s">
        <v>354</v>
      </c>
    </row>
    <row r="40" ht="12.75">
      <c r="A40" s="37" t="s">
        <v>356</v>
      </c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34:E34"/>
  </mergeCells>
  <printOptions horizontalCentered="1"/>
  <pageMargins left="0.5" right="0.39375" top="1.3909722222222223" bottom="0.7875" header="0.5118055555555556" footer="0.5118055555555556"/>
  <pageSetup fitToHeight="2" fitToWidth="2" horizontalDpi="300" verticalDpi="300" orientation="landscape" paperSize="9"/>
  <headerFooter alignWithMargins="0">
    <oddHeader>&amp;R&amp;9Załącznik nr 3
do uchwały Rady Gminy     nr 14/V/2007  
z dnia 9 lutego 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4.50390625" style="116" customWidth="1"/>
    <col min="2" max="2" width="22.75390625" style="116" customWidth="1"/>
    <col min="3" max="3" width="8.875" style="116" customWidth="1"/>
    <col min="4" max="4" width="12.375" style="116" customWidth="1"/>
    <col min="5" max="5" width="10.00390625" style="116" customWidth="1"/>
    <col min="6" max="6" width="8.25390625" style="116" customWidth="1"/>
    <col min="7" max="7" width="9.375" style="116" customWidth="1"/>
    <col min="8" max="8" width="9.625" style="116" customWidth="1"/>
    <col min="9" max="9" width="8.75390625" style="116" customWidth="1"/>
    <col min="10" max="10" width="7.75390625" style="116" customWidth="1"/>
    <col min="11" max="11" width="7.125" style="116" customWidth="1"/>
    <col min="12" max="12" width="9.75390625" style="116" customWidth="1"/>
    <col min="13" max="13" width="11.75390625" style="116" customWidth="1"/>
    <col min="14" max="14" width="11.875" style="116" customWidth="1"/>
    <col min="15" max="15" width="8.375" style="116" customWidth="1"/>
    <col min="16" max="16" width="8.125" style="116" customWidth="1"/>
    <col min="17" max="17" width="8.75390625" style="116" customWidth="1"/>
    <col min="18" max="16384" width="10.25390625" style="116" customWidth="1"/>
  </cols>
  <sheetData>
    <row r="1" spans="1:17" ht="12.75">
      <c r="A1" s="117" t="s">
        <v>386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3" spans="1:17" ht="10.5" customHeight="1">
      <c r="A3" s="118" t="s">
        <v>301</v>
      </c>
      <c r="B3" s="118" t="s">
        <v>387</v>
      </c>
      <c r="C3" s="119" t="s">
        <v>388</v>
      </c>
      <c r="D3" s="119" t="s">
        <v>389</v>
      </c>
      <c r="E3" s="119" t="s">
        <v>390</v>
      </c>
      <c r="F3" s="118" t="s">
        <v>144</v>
      </c>
      <c r="G3" s="118"/>
      <c r="H3" s="118" t="s">
        <v>306</v>
      </c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0.5" customHeight="1">
      <c r="A4" s="118"/>
      <c r="B4" s="118"/>
      <c r="C4" s="119"/>
      <c r="D4" s="119"/>
      <c r="E4" s="119"/>
      <c r="F4" s="119" t="s">
        <v>391</v>
      </c>
      <c r="G4" s="119" t="s">
        <v>392</v>
      </c>
      <c r="H4" s="118" t="s">
        <v>393</v>
      </c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0.5">
      <c r="A5" s="118"/>
      <c r="B5" s="118"/>
      <c r="C5" s="119"/>
      <c r="D5" s="119"/>
      <c r="E5" s="119"/>
      <c r="F5" s="119"/>
      <c r="G5" s="119"/>
      <c r="H5" s="119" t="s">
        <v>394</v>
      </c>
      <c r="I5" s="118" t="s">
        <v>142</v>
      </c>
      <c r="J5" s="118"/>
      <c r="K5" s="118"/>
      <c r="L5" s="118"/>
      <c r="M5" s="118"/>
      <c r="N5" s="118"/>
      <c r="O5" s="118"/>
      <c r="P5" s="118"/>
      <c r="Q5" s="118"/>
    </row>
    <row r="6" spans="1:17" ht="14.25" customHeight="1">
      <c r="A6" s="118"/>
      <c r="B6" s="118"/>
      <c r="C6" s="119"/>
      <c r="D6" s="119"/>
      <c r="E6" s="119"/>
      <c r="F6" s="119"/>
      <c r="G6" s="119"/>
      <c r="H6" s="119"/>
      <c r="I6" s="118" t="s">
        <v>395</v>
      </c>
      <c r="J6" s="118"/>
      <c r="K6" s="118"/>
      <c r="L6" s="118"/>
      <c r="M6" s="118" t="s">
        <v>396</v>
      </c>
      <c r="N6" s="118"/>
      <c r="O6" s="118"/>
      <c r="P6" s="118"/>
      <c r="Q6" s="118"/>
    </row>
    <row r="7" spans="1:17" ht="12.75" customHeight="1">
      <c r="A7" s="118"/>
      <c r="B7" s="118"/>
      <c r="C7" s="119"/>
      <c r="D7" s="119"/>
      <c r="E7" s="119"/>
      <c r="F7" s="119"/>
      <c r="G7" s="119"/>
      <c r="H7" s="119"/>
      <c r="I7" s="119" t="s">
        <v>397</v>
      </c>
      <c r="J7" s="118" t="s">
        <v>398</v>
      </c>
      <c r="K7" s="118"/>
      <c r="L7" s="118"/>
      <c r="M7" s="119" t="s">
        <v>399</v>
      </c>
      <c r="N7" s="119" t="s">
        <v>398</v>
      </c>
      <c r="O7" s="119"/>
      <c r="P7" s="119"/>
      <c r="Q7" s="119"/>
    </row>
    <row r="8" spans="1:17" ht="48" customHeight="1">
      <c r="A8" s="118"/>
      <c r="B8" s="118"/>
      <c r="C8" s="119"/>
      <c r="D8" s="119"/>
      <c r="E8" s="119"/>
      <c r="F8" s="119"/>
      <c r="G8" s="119"/>
      <c r="H8" s="119"/>
      <c r="I8" s="119"/>
      <c r="J8" s="119" t="s">
        <v>400</v>
      </c>
      <c r="K8" s="119" t="s">
        <v>401</v>
      </c>
      <c r="L8" s="119" t="s">
        <v>402</v>
      </c>
      <c r="M8" s="119"/>
      <c r="N8" s="119" t="s">
        <v>403</v>
      </c>
      <c r="O8" s="119" t="s">
        <v>400</v>
      </c>
      <c r="P8" s="119" t="s">
        <v>401</v>
      </c>
      <c r="Q8" s="119" t="s">
        <v>404</v>
      </c>
    </row>
    <row r="9" spans="1:17" ht="7.5" customHeight="1">
      <c r="A9" s="120">
        <v>1</v>
      </c>
      <c r="B9" s="120">
        <v>2</v>
      </c>
      <c r="C9" s="120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0">
        <v>11</v>
      </c>
      <c r="L9" s="120">
        <v>12</v>
      </c>
      <c r="M9" s="120">
        <v>13</v>
      </c>
      <c r="N9" s="120">
        <v>14</v>
      </c>
      <c r="O9" s="120">
        <v>15</v>
      </c>
      <c r="P9" s="120">
        <v>16</v>
      </c>
      <c r="Q9" s="120">
        <v>17</v>
      </c>
    </row>
    <row r="10" spans="1:17" s="123" customFormat="1" ht="10.5">
      <c r="A10" s="121">
        <v>1</v>
      </c>
      <c r="B10" s="122" t="s">
        <v>405</v>
      </c>
      <c r="C10" s="121" t="s">
        <v>350</v>
      </c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ht="10.5">
      <c r="A11" s="124" t="s">
        <v>406</v>
      </c>
      <c r="B11" s="125" t="s">
        <v>407</v>
      </c>
      <c r="C11" s="126" t="s">
        <v>408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ht="10.5">
      <c r="A12" s="124"/>
      <c r="B12" s="125" t="s">
        <v>409</v>
      </c>
      <c r="C12" s="127" t="s">
        <v>410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0.5">
      <c r="A13" s="124"/>
      <c r="B13" s="125" t="s">
        <v>411</v>
      </c>
      <c r="C13" s="127" t="s">
        <v>412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Q13" s="129"/>
    </row>
    <row r="14" spans="1:17" ht="10.5">
      <c r="A14" s="124"/>
      <c r="B14" s="125" t="s">
        <v>413</v>
      </c>
      <c r="C14" s="127" t="s">
        <v>414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11.25">
      <c r="A15" s="124"/>
      <c r="B15" s="125" t="s">
        <v>415</v>
      </c>
      <c r="C15" s="125"/>
      <c r="D15" s="125" t="s">
        <v>416</v>
      </c>
      <c r="E15" s="130">
        <v>2323836.36</v>
      </c>
      <c r="F15" s="130">
        <v>1449888.36</v>
      </c>
      <c r="G15" s="130">
        <v>873947.53</v>
      </c>
      <c r="H15" s="130">
        <v>2323836</v>
      </c>
      <c r="I15" s="130">
        <v>1449888</v>
      </c>
      <c r="J15" s="130">
        <v>400000</v>
      </c>
      <c r="K15" s="130">
        <v>0</v>
      </c>
      <c r="L15" s="130">
        <v>1049888</v>
      </c>
      <c r="M15" s="130">
        <f>N15+O15+P15+Q15</f>
        <v>873947.53</v>
      </c>
      <c r="N15" s="130">
        <v>0</v>
      </c>
      <c r="O15" s="130">
        <v>0</v>
      </c>
      <c r="P15" s="130">
        <v>0</v>
      </c>
      <c r="Q15" s="130">
        <v>873947.53</v>
      </c>
    </row>
    <row r="16" spans="1:17" ht="10.5">
      <c r="A16" s="124"/>
      <c r="B16" s="125" t="s">
        <v>417</v>
      </c>
      <c r="C16" s="131"/>
      <c r="D16" s="131"/>
      <c r="E16" s="130">
        <f>E15</f>
        <v>2323836.36</v>
      </c>
      <c r="F16" s="130">
        <f>F15</f>
        <v>1449888.36</v>
      </c>
      <c r="G16" s="130">
        <f>G15</f>
        <v>873947.53</v>
      </c>
      <c r="H16" s="132">
        <f>H15</f>
        <v>2323836</v>
      </c>
      <c r="I16" s="132">
        <f>I15</f>
        <v>1449888</v>
      </c>
      <c r="J16" s="132">
        <f>J15</f>
        <v>400000</v>
      </c>
      <c r="K16" s="132">
        <f>K15</f>
        <v>0</v>
      </c>
      <c r="L16" s="132">
        <f>L15</f>
        <v>1049888</v>
      </c>
      <c r="M16" s="132">
        <f>M15</f>
        <v>873947.53</v>
      </c>
      <c r="N16" s="132">
        <f>N15</f>
        <v>0</v>
      </c>
      <c r="O16" s="132">
        <f>O15</f>
        <v>0</v>
      </c>
      <c r="P16" s="132">
        <f>P15</f>
        <v>0</v>
      </c>
      <c r="Q16" s="132">
        <f>Q15</f>
        <v>873947.53</v>
      </c>
    </row>
    <row r="17" spans="1:17" ht="10.5">
      <c r="A17" s="124"/>
      <c r="B17" s="125" t="s">
        <v>310</v>
      </c>
      <c r="C17" s="131"/>
      <c r="D17" s="131"/>
      <c r="E17" s="130">
        <v>0</v>
      </c>
      <c r="F17" s="130">
        <v>0</v>
      </c>
      <c r="G17" s="130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17" ht="10.5">
      <c r="A18" s="124"/>
      <c r="B18" s="125" t="s">
        <v>311</v>
      </c>
      <c r="C18" s="131"/>
      <c r="D18" s="131"/>
      <c r="E18" s="130">
        <v>0</v>
      </c>
      <c r="F18" s="130">
        <v>0</v>
      </c>
      <c r="G18" s="130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17" ht="10.5">
      <c r="A19" s="124"/>
      <c r="B19" s="125" t="s">
        <v>418</v>
      </c>
      <c r="C19" s="131"/>
      <c r="D19" s="131"/>
      <c r="E19" s="130">
        <v>0</v>
      </c>
      <c r="F19" s="130">
        <v>0</v>
      </c>
      <c r="G19" s="130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17" s="123" customFormat="1" ht="10.5">
      <c r="A20" s="133">
        <v>2</v>
      </c>
      <c r="B20" s="134" t="s">
        <v>419</v>
      </c>
      <c r="C20" s="133"/>
      <c r="D20" s="133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</row>
    <row r="21" spans="1:17" ht="10.5">
      <c r="A21" s="124" t="s">
        <v>420</v>
      </c>
      <c r="B21" s="125" t="s">
        <v>407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ht="10.5">
      <c r="A22" s="124"/>
      <c r="B22" s="125" t="s">
        <v>409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ht="10.5">
      <c r="A23" s="124"/>
      <c r="B23" s="125" t="s">
        <v>411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ht="10.5">
      <c r="A24" s="124"/>
      <c r="B24" s="125" t="s">
        <v>413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</row>
    <row r="25" spans="1:17" ht="10.5">
      <c r="A25" s="124"/>
      <c r="B25" s="125" t="s">
        <v>415</v>
      </c>
      <c r="C25" s="125"/>
      <c r="D25" s="125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t="10.5">
      <c r="A26" s="124"/>
      <c r="B26" s="125" t="s">
        <v>417</v>
      </c>
      <c r="C26" s="131"/>
      <c r="D26" s="131"/>
      <c r="E26" s="130"/>
      <c r="F26" s="130"/>
      <c r="G26" s="130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0.5">
      <c r="A27" s="124"/>
      <c r="B27" s="125" t="s">
        <v>310</v>
      </c>
      <c r="C27" s="131"/>
      <c r="D27" s="131"/>
      <c r="E27" s="130"/>
      <c r="F27" s="130"/>
      <c r="G27" s="130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ht="10.5">
      <c r="A28" s="124"/>
      <c r="B28" s="125" t="s">
        <v>311</v>
      </c>
      <c r="C28" s="131"/>
      <c r="D28" s="131"/>
      <c r="E28" s="130"/>
      <c r="F28" s="130"/>
      <c r="G28" s="130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ht="10.5">
      <c r="A29" s="124"/>
      <c r="B29" s="125" t="s">
        <v>418</v>
      </c>
      <c r="C29" s="131"/>
      <c r="D29" s="131"/>
      <c r="E29" s="130"/>
      <c r="F29" s="130"/>
      <c r="G29" s="130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s="123" customFormat="1" ht="15" customHeight="1">
      <c r="A30" s="137" t="s">
        <v>421</v>
      </c>
      <c r="B30" s="137"/>
      <c r="C30" s="137" t="s">
        <v>350</v>
      </c>
      <c r="D30" s="137"/>
      <c r="E30" s="138">
        <f>E15</f>
        <v>2323836.36</v>
      </c>
      <c r="F30" s="138">
        <f>F15</f>
        <v>1449888.36</v>
      </c>
      <c r="G30" s="138">
        <f>G15</f>
        <v>873947.53</v>
      </c>
      <c r="H30" s="138">
        <f>H15</f>
        <v>2323836</v>
      </c>
      <c r="I30" s="138">
        <f>I15</f>
        <v>1449888</v>
      </c>
      <c r="J30" s="138">
        <f>J15</f>
        <v>400000</v>
      </c>
      <c r="K30" s="138">
        <f>K15</f>
        <v>0</v>
      </c>
      <c r="L30" s="138">
        <f>L15</f>
        <v>1049888</v>
      </c>
      <c r="M30" s="138">
        <f>M15</f>
        <v>873947.53</v>
      </c>
      <c r="N30" s="138">
        <f>N15</f>
        <v>0</v>
      </c>
      <c r="O30" s="138">
        <f>O15</f>
        <v>0</v>
      </c>
      <c r="P30" s="138">
        <f>P15</f>
        <v>0</v>
      </c>
      <c r="Q30" s="138">
        <f>Q15</f>
        <v>873947.53</v>
      </c>
    </row>
    <row r="31" spans="1:10" ht="10.5">
      <c r="A31" s="139" t="s">
        <v>422</v>
      </c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ht="10.5">
      <c r="A32" s="140" t="s">
        <v>423</v>
      </c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ht="10.5">
      <c r="A33" s="140" t="s">
        <v>424</v>
      </c>
      <c r="B33" s="140"/>
      <c r="C33" s="140"/>
      <c r="D33" s="140"/>
      <c r="E33" s="140"/>
      <c r="F33" s="140"/>
      <c r="G33" s="140"/>
      <c r="H33" s="140"/>
      <c r="I33" s="140"/>
      <c r="J33" s="140"/>
    </row>
  </sheetData>
  <mergeCells count="30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1"/>
    <mergeCell ref="C12:Q12"/>
    <mergeCell ref="C13:O13"/>
    <mergeCell ref="C14:Q14"/>
    <mergeCell ref="C20:D20"/>
    <mergeCell ref="A21:A29"/>
    <mergeCell ref="A30:B30"/>
    <mergeCell ref="C30:D30"/>
    <mergeCell ref="A31:J31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    nr 14/V/2007 .
z dnia 9 lutego 2007r. 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3">
      <selection activeCell="A1" sqref="A1"/>
    </sheetView>
  </sheetViews>
  <sheetFormatPr defaultColWidth="9.00390625" defaultRowHeight="12.75"/>
  <cols>
    <col min="1" max="1" width="4.75390625" style="36" customWidth="1"/>
    <col min="2" max="2" width="40.75390625" style="36" customWidth="1"/>
    <col min="3" max="3" width="14.00390625" style="36" customWidth="1"/>
    <col min="4" max="4" width="17.125" style="36" customWidth="1"/>
    <col min="5" max="16384" width="9.125" style="36" customWidth="1"/>
  </cols>
  <sheetData>
    <row r="1" spans="1:4" ht="15" customHeight="1">
      <c r="A1" s="141" t="s">
        <v>425</v>
      </c>
      <c r="B1" s="141"/>
      <c r="C1" s="141"/>
      <c r="D1" s="141"/>
    </row>
    <row r="2" ht="6.75" customHeight="1">
      <c r="A2" s="142"/>
    </row>
    <row r="3" ht="12.75">
      <c r="D3" s="143" t="s">
        <v>300</v>
      </c>
    </row>
    <row r="4" spans="1:4" ht="15" customHeight="1">
      <c r="A4" s="75" t="s">
        <v>301</v>
      </c>
      <c r="B4" s="75" t="s">
        <v>426</v>
      </c>
      <c r="C4" s="76" t="s">
        <v>427</v>
      </c>
      <c r="D4" s="76" t="s">
        <v>428</v>
      </c>
    </row>
    <row r="5" spans="1:4" ht="15" customHeight="1">
      <c r="A5" s="75"/>
      <c r="B5" s="75"/>
      <c r="C5" s="75"/>
      <c r="D5" s="76"/>
    </row>
    <row r="6" spans="1:4" ht="15.75" customHeight="1">
      <c r="A6" s="75"/>
      <c r="B6" s="75"/>
      <c r="C6" s="75"/>
      <c r="D6" s="76"/>
    </row>
    <row r="7" spans="1:4" s="145" customFormat="1" ht="6.75" customHeight="1">
      <c r="A7" s="144">
        <v>1</v>
      </c>
      <c r="B7" s="144">
        <v>2</v>
      </c>
      <c r="C7" s="144">
        <v>3</v>
      </c>
      <c r="D7" s="144">
        <v>4</v>
      </c>
    </row>
    <row r="8" spans="1:4" ht="18.75" customHeight="1">
      <c r="A8" s="146" t="s">
        <v>429</v>
      </c>
      <c r="B8" s="146"/>
      <c r="C8" s="147"/>
      <c r="D8" s="148">
        <v>1768500</v>
      </c>
    </row>
    <row r="9" spans="1:4" ht="18.75" customHeight="1">
      <c r="A9" s="149" t="s">
        <v>316</v>
      </c>
      <c r="B9" s="150" t="s">
        <v>430</v>
      </c>
      <c r="C9" s="149" t="s">
        <v>431</v>
      </c>
      <c r="D9" s="151">
        <v>380897</v>
      </c>
    </row>
    <row r="10" spans="1:4" ht="18.75" customHeight="1">
      <c r="A10" s="152" t="s">
        <v>323</v>
      </c>
      <c r="B10" s="153" t="s">
        <v>432</v>
      </c>
      <c r="C10" s="152" t="s">
        <v>431</v>
      </c>
      <c r="D10" s="154">
        <v>1287603</v>
      </c>
    </row>
    <row r="11" spans="1:4" ht="36.75" customHeight="1">
      <c r="A11" s="152" t="s">
        <v>327</v>
      </c>
      <c r="B11" s="155" t="s">
        <v>433</v>
      </c>
      <c r="C11" s="152" t="s">
        <v>434</v>
      </c>
      <c r="D11" s="156" t="s">
        <v>435</v>
      </c>
    </row>
    <row r="12" spans="1:4" ht="18.75" customHeight="1">
      <c r="A12" s="152" t="s">
        <v>332</v>
      </c>
      <c r="B12" s="153" t="s">
        <v>436</v>
      </c>
      <c r="C12" s="152" t="s">
        <v>437</v>
      </c>
      <c r="D12" s="156" t="s">
        <v>435</v>
      </c>
    </row>
    <row r="13" spans="1:4" ht="18.75" customHeight="1">
      <c r="A13" s="152" t="s">
        <v>334</v>
      </c>
      <c r="B13" s="153" t="s">
        <v>438</v>
      </c>
      <c r="C13" s="152" t="s">
        <v>439</v>
      </c>
      <c r="D13" s="156" t="s">
        <v>435</v>
      </c>
    </row>
    <row r="14" spans="1:4" ht="18.75" customHeight="1">
      <c r="A14" s="152" t="s">
        <v>338</v>
      </c>
      <c r="B14" s="153" t="s">
        <v>440</v>
      </c>
      <c r="C14" s="152" t="s">
        <v>441</v>
      </c>
      <c r="D14" s="156" t="s">
        <v>435</v>
      </c>
    </row>
    <row r="15" spans="1:4" ht="18.75" customHeight="1">
      <c r="A15" s="152" t="s">
        <v>341</v>
      </c>
      <c r="B15" s="153" t="s">
        <v>442</v>
      </c>
      <c r="C15" s="152" t="s">
        <v>443</v>
      </c>
      <c r="D15" s="156" t="s">
        <v>435</v>
      </c>
    </row>
    <row r="16" spans="1:4" ht="18.75" customHeight="1">
      <c r="A16" s="152" t="s">
        <v>342</v>
      </c>
      <c r="B16" s="157" t="s">
        <v>444</v>
      </c>
      <c r="C16" s="158" t="s">
        <v>445</v>
      </c>
      <c r="D16" s="159">
        <v>100000</v>
      </c>
    </row>
    <row r="17" spans="1:4" ht="18.75" customHeight="1">
      <c r="A17" s="146" t="s">
        <v>446</v>
      </c>
      <c r="B17" s="146"/>
      <c r="C17" s="147"/>
      <c r="D17" s="148">
        <f>D18+D19</f>
        <v>1268500</v>
      </c>
    </row>
    <row r="18" spans="1:4" ht="18.75" customHeight="1">
      <c r="A18" s="149" t="s">
        <v>316</v>
      </c>
      <c r="B18" s="150" t="s">
        <v>447</v>
      </c>
      <c r="C18" s="149" t="s">
        <v>448</v>
      </c>
      <c r="D18" s="151">
        <v>526869</v>
      </c>
    </row>
    <row r="19" spans="1:4" ht="18.75" customHeight="1">
      <c r="A19" s="152" t="s">
        <v>323</v>
      </c>
      <c r="B19" s="153" t="s">
        <v>449</v>
      </c>
      <c r="C19" s="152" t="s">
        <v>448</v>
      </c>
      <c r="D19" s="154">
        <v>741631</v>
      </c>
    </row>
    <row r="20" spans="1:4" ht="35.25" customHeight="1">
      <c r="A20" s="152" t="s">
        <v>327</v>
      </c>
      <c r="B20" s="155" t="s">
        <v>450</v>
      </c>
      <c r="C20" s="152" t="s">
        <v>451</v>
      </c>
      <c r="D20" s="154"/>
    </row>
    <row r="21" spans="1:4" ht="18.75" customHeight="1">
      <c r="A21" s="152" t="s">
        <v>332</v>
      </c>
      <c r="B21" s="153" t="s">
        <v>452</v>
      </c>
      <c r="C21" s="152" t="s">
        <v>453</v>
      </c>
      <c r="D21" s="154"/>
    </row>
    <row r="22" spans="1:4" ht="18.75" customHeight="1">
      <c r="A22" s="152" t="s">
        <v>334</v>
      </c>
      <c r="B22" s="153" t="s">
        <v>454</v>
      </c>
      <c r="C22" s="152" t="s">
        <v>455</v>
      </c>
      <c r="D22" s="154"/>
    </row>
    <row r="23" spans="1:4" ht="18.75" customHeight="1">
      <c r="A23" s="152" t="s">
        <v>338</v>
      </c>
      <c r="B23" s="153" t="s">
        <v>456</v>
      </c>
      <c r="C23" s="152" t="s">
        <v>457</v>
      </c>
      <c r="D23" s="154"/>
    </row>
    <row r="24" spans="1:4" ht="18.75" customHeight="1">
      <c r="A24" s="158" t="s">
        <v>341</v>
      </c>
      <c r="B24" s="157" t="s">
        <v>458</v>
      </c>
      <c r="C24" s="158" t="s">
        <v>459</v>
      </c>
      <c r="D24" s="160"/>
    </row>
    <row r="25" spans="1:4" ht="7.5" customHeight="1">
      <c r="A25" s="161"/>
      <c r="B25" s="42"/>
      <c r="C25" s="42"/>
      <c r="D25" s="42"/>
    </row>
    <row r="26" spans="1:6" ht="12.75">
      <c r="A26" s="162"/>
      <c r="B26" s="163"/>
      <c r="C26" s="163"/>
      <c r="D26" s="163"/>
      <c r="E26" s="164"/>
      <c r="F26" s="164"/>
    </row>
  </sheetData>
  <mergeCells count="7">
    <mergeCell ref="A1:D1"/>
    <mergeCell ref="A4:A6"/>
    <mergeCell ref="B4:B6"/>
    <mergeCell ref="C4:C6"/>
    <mergeCell ref="D4:D6"/>
    <mergeCell ref="A8:B8"/>
    <mergeCell ref="A17:B17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14/V/2007 
z dnia 9 lutego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36" customWidth="1"/>
    <col min="2" max="2" width="8.875" style="36" customWidth="1"/>
    <col min="3" max="3" width="6.875" style="36" customWidth="1"/>
    <col min="4" max="4" width="11.50390625" style="36" customWidth="1"/>
    <col min="5" max="5" width="20.75390625" style="36" customWidth="1"/>
    <col min="6" max="6" width="13.625" style="36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5" t="s">
        <v>460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42"/>
      <c r="B2" s="42"/>
      <c r="C2" s="42"/>
      <c r="D2" s="42"/>
      <c r="E2" s="42"/>
      <c r="F2" s="42"/>
      <c r="G2" s="166"/>
      <c r="H2" s="166"/>
      <c r="I2" s="166"/>
      <c r="J2" s="167" t="s">
        <v>300</v>
      </c>
    </row>
    <row r="3" spans="1:10" s="170" customFormat="1" ht="20.25" customHeight="1">
      <c r="A3" s="168" t="s">
        <v>2</v>
      </c>
      <c r="B3" s="168" t="s">
        <v>138</v>
      </c>
      <c r="C3" s="168" t="s">
        <v>139</v>
      </c>
      <c r="D3" s="169" t="s">
        <v>461</v>
      </c>
      <c r="E3" s="169" t="s">
        <v>462</v>
      </c>
      <c r="F3" s="169" t="s">
        <v>142</v>
      </c>
      <c r="G3" s="169"/>
      <c r="H3" s="169"/>
      <c r="I3" s="169"/>
      <c r="J3" s="169"/>
    </row>
    <row r="4" spans="1:10" s="170" customFormat="1" ht="20.25" customHeight="1">
      <c r="A4" s="168"/>
      <c r="B4" s="168"/>
      <c r="C4" s="168"/>
      <c r="D4" s="169"/>
      <c r="E4" s="169"/>
      <c r="F4" s="169" t="s">
        <v>463</v>
      </c>
      <c r="G4" s="169" t="s">
        <v>144</v>
      </c>
      <c r="H4" s="169"/>
      <c r="I4" s="169"/>
      <c r="J4" s="169" t="s">
        <v>464</v>
      </c>
    </row>
    <row r="5" spans="1:10" s="170" customFormat="1" ht="65.25" customHeight="1">
      <c r="A5" s="168"/>
      <c r="B5" s="168"/>
      <c r="C5" s="168"/>
      <c r="D5" s="169"/>
      <c r="E5" s="169"/>
      <c r="F5" s="169"/>
      <c r="G5" s="169" t="s">
        <v>465</v>
      </c>
      <c r="H5" s="169" t="s">
        <v>466</v>
      </c>
      <c r="I5" s="169" t="s">
        <v>467</v>
      </c>
      <c r="J5" s="169"/>
    </row>
    <row r="6" spans="1:10" ht="9" customHeight="1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</row>
    <row r="7" spans="1:10" ht="19.5" customHeight="1">
      <c r="A7" s="19">
        <v>750</v>
      </c>
      <c r="B7" s="19">
        <v>75011</v>
      </c>
      <c r="C7" s="19">
        <v>2010</v>
      </c>
      <c r="D7" s="172">
        <v>63924</v>
      </c>
      <c r="E7" s="172">
        <v>63924</v>
      </c>
      <c r="F7" s="172">
        <v>63924</v>
      </c>
      <c r="G7" s="172">
        <v>51000</v>
      </c>
      <c r="H7" s="172">
        <v>9950</v>
      </c>
      <c r="I7" s="172">
        <v>0</v>
      </c>
      <c r="J7" s="21">
        <v>0</v>
      </c>
    </row>
    <row r="8" spans="1:10" ht="13.5" customHeight="1">
      <c r="A8" s="15"/>
      <c r="B8" s="173" t="s">
        <v>468</v>
      </c>
      <c r="C8" s="173"/>
      <c r="D8" s="173"/>
      <c r="E8" s="173"/>
      <c r="F8" s="174">
        <v>46000</v>
      </c>
      <c r="G8" s="174">
        <v>46000</v>
      </c>
      <c r="H8" s="174"/>
      <c r="I8" s="174"/>
      <c r="J8" s="17"/>
    </row>
    <row r="9" spans="1:10" ht="15" customHeight="1">
      <c r="A9" s="15"/>
      <c r="B9" s="173" t="s">
        <v>469</v>
      </c>
      <c r="C9" s="173"/>
      <c r="D9" s="173"/>
      <c r="E9" s="173"/>
      <c r="F9" s="174">
        <v>5000</v>
      </c>
      <c r="G9" s="174">
        <v>5000</v>
      </c>
      <c r="H9" s="174"/>
      <c r="I9" s="174"/>
      <c r="J9" s="17"/>
    </row>
    <row r="10" spans="1:10" ht="13.5" customHeight="1">
      <c r="A10" s="15"/>
      <c r="B10" s="173" t="s">
        <v>470</v>
      </c>
      <c r="C10" s="173"/>
      <c r="D10" s="173"/>
      <c r="E10" s="173"/>
      <c r="F10" s="174">
        <v>8800</v>
      </c>
      <c r="G10" s="174"/>
      <c r="H10" s="174">
        <v>8800</v>
      </c>
      <c r="I10" s="174"/>
      <c r="J10" s="17"/>
    </row>
    <row r="11" spans="1:10" ht="13.5" customHeight="1">
      <c r="A11" s="15"/>
      <c r="B11" s="173" t="s">
        <v>471</v>
      </c>
      <c r="C11" s="173"/>
      <c r="D11" s="173"/>
      <c r="E11" s="173"/>
      <c r="F11" s="174">
        <v>1150</v>
      </c>
      <c r="G11" s="174"/>
      <c r="H11" s="174">
        <v>1150</v>
      </c>
      <c r="I11" s="174"/>
      <c r="J11" s="17"/>
    </row>
    <row r="12" spans="1:10" ht="13.5" customHeight="1">
      <c r="A12" s="15"/>
      <c r="B12" s="173" t="s">
        <v>472</v>
      </c>
      <c r="C12" s="173"/>
      <c r="D12" s="173"/>
      <c r="E12" s="173"/>
      <c r="F12" s="174">
        <v>651</v>
      </c>
      <c r="G12" s="174"/>
      <c r="H12" s="174"/>
      <c r="I12" s="174"/>
      <c r="J12" s="17"/>
    </row>
    <row r="13" spans="1:10" ht="13.5" customHeight="1">
      <c r="A13" s="15"/>
      <c r="B13" s="173" t="s">
        <v>473</v>
      </c>
      <c r="C13" s="173"/>
      <c r="D13" s="173"/>
      <c r="E13" s="173"/>
      <c r="F13" s="174">
        <v>2323</v>
      </c>
      <c r="G13" s="174"/>
      <c r="H13" s="174"/>
      <c r="I13" s="174"/>
      <c r="J13" s="17"/>
    </row>
    <row r="14" spans="1:10" ht="19.5" customHeight="1">
      <c r="A14" s="19">
        <v>751</v>
      </c>
      <c r="B14" s="19">
        <v>75101</v>
      </c>
      <c r="C14" s="19">
        <v>2010</v>
      </c>
      <c r="D14" s="172">
        <v>1907</v>
      </c>
      <c r="E14" s="172">
        <v>1907</v>
      </c>
      <c r="F14" s="172">
        <v>1907</v>
      </c>
      <c r="G14" s="172">
        <v>1500</v>
      </c>
      <c r="H14" s="172">
        <v>295</v>
      </c>
      <c r="I14" s="172">
        <v>0</v>
      </c>
      <c r="J14" s="21">
        <v>0</v>
      </c>
    </row>
    <row r="15" spans="1:10" ht="13.5" customHeight="1">
      <c r="A15" s="15"/>
      <c r="B15" s="173" t="s">
        <v>470</v>
      </c>
      <c r="C15" s="173"/>
      <c r="D15" s="173"/>
      <c r="E15" s="173"/>
      <c r="F15" s="174">
        <v>258</v>
      </c>
      <c r="G15" s="174"/>
      <c r="H15" s="174">
        <v>258</v>
      </c>
      <c r="I15" s="174"/>
      <c r="J15" s="17"/>
    </row>
    <row r="16" spans="1:10" ht="13.5" customHeight="1">
      <c r="A16" s="15"/>
      <c r="B16" s="173" t="s">
        <v>471</v>
      </c>
      <c r="C16" s="173"/>
      <c r="D16" s="173"/>
      <c r="E16" s="173"/>
      <c r="F16" s="174">
        <v>37</v>
      </c>
      <c r="G16" s="174"/>
      <c r="H16" s="174">
        <v>37</v>
      </c>
      <c r="I16" s="174"/>
      <c r="J16" s="17"/>
    </row>
    <row r="17" spans="1:10" ht="15" customHeight="1">
      <c r="A17" s="15"/>
      <c r="B17" s="173" t="s">
        <v>474</v>
      </c>
      <c r="C17" s="173"/>
      <c r="D17" s="173"/>
      <c r="E17" s="173"/>
      <c r="F17" s="174">
        <v>1500</v>
      </c>
      <c r="G17" s="174">
        <v>1500</v>
      </c>
      <c r="H17" s="174"/>
      <c r="I17" s="174"/>
      <c r="J17" s="17"/>
    </row>
    <row r="18" spans="1:10" ht="13.5" customHeight="1">
      <c r="A18" s="15"/>
      <c r="B18" s="173" t="s">
        <v>475</v>
      </c>
      <c r="C18" s="173"/>
      <c r="D18" s="173"/>
      <c r="E18" s="173"/>
      <c r="F18" s="174">
        <v>112</v>
      </c>
      <c r="G18" s="174"/>
      <c r="H18" s="174"/>
      <c r="I18" s="174"/>
      <c r="J18" s="17"/>
    </row>
    <row r="19" spans="1:10" ht="19.5" customHeight="1">
      <c r="A19" s="19">
        <v>754</v>
      </c>
      <c r="B19" s="19">
        <v>75414</v>
      </c>
      <c r="C19" s="19">
        <v>2010</v>
      </c>
      <c r="D19" s="172">
        <v>500</v>
      </c>
      <c r="E19" s="172">
        <v>500</v>
      </c>
      <c r="F19" s="172">
        <v>500</v>
      </c>
      <c r="G19" s="172">
        <v>0</v>
      </c>
      <c r="H19" s="172">
        <v>0</v>
      </c>
      <c r="I19" s="172">
        <v>0</v>
      </c>
      <c r="J19" s="21">
        <v>0</v>
      </c>
    </row>
    <row r="20" spans="1:10" ht="18" customHeight="1">
      <c r="A20" s="19"/>
      <c r="B20" s="14" t="s">
        <v>475</v>
      </c>
      <c r="C20" s="14"/>
      <c r="D20" s="14"/>
      <c r="E20" s="14"/>
      <c r="F20" s="175">
        <v>500</v>
      </c>
      <c r="G20" s="172"/>
      <c r="H20" s="172"/>
      <c r="I20" s="172"/>
      <c r="J20" s="21"/>
    </row>
    <row r="21" spans="1:10" ht="19.5" customHeight="1">
      <c r="A21" s="19">
        <v>852</v>
      </c>
      <c r="B21" s="19">
        <v>85212</v>
      </c>
      <c r="C21" s="19">
        <v>2010</v>
      </c>
      <c r="D21" s="172">
        <v>4300000</v>
      </c>
      <c r="E21" s="172">
        <v>4300000</v>
      </c>
      <c r="F21" s="172">
        <v>4300000</v>
      </c>
      <c r="G21" s="172">
        <v>72900</v>
      </c>
      <c r="H21" s="172">
        <v>15600</v>
      </c>
      <c r="I21" s="172">
        <v>4171000</v>
      </c>
      <c r="J21" s="21">
        <v>0</v>
      </c>
    </row>
    <row r="22" spans="1:10" ht="13.5" customHeight="1">
      <c r="A22" s="19"/>
      <c r="B22" s="173" t="s">
        <v>476</v>
      </c>
      <c r="C22" s="173"/>
      <c r="D22" s="173"/>
      <c r="E22" s="173"/>
      <c r="F22" s="175">
        <v>500</v>
      </c>
      <c r="G22" s="172"/>
      <c r="H22" s="175"/>
      <c r="I22" s="175"/>
      <c r="J22" s="21"/>
    </row>
    <row r="23" spans="1:10" ht="13.5" customHeight="1">
      <c r="A23" s="19"/>
      <c r="B23" s="173" t="s">
        <v>477</v>
      </c>
      <c r="C23" s="173"/>
      <c r="D23" s="173"/>
      <c r="E23" s="173"/>
      <c r="F23" s="175">
        <v>4171000</v>
      </c>
      <c r="G23" s="172"/>
      <c r="H23" s="175"/>
      <c r="I23" s="175">
        <v>4171000</v>
      </c>
      <c r="J23" s="21"/>
    </row>
    <row r="24" spans="1:10" ht="13.5" customHeight="1">
      <c r="A24" s="19"/>
      <c r="B24" s="173" t="s">
        <v>478</v>
      </c>
      <c r="C24" s="173"/>
      <c r="D24" s="173"/>
      <c r="E24" s="173"/>
      <c r="F24" s="175">
        <v>70100</v>
      </c>
      <c r="G24" s="175">
        <v>70100</v>
      </c>
      <c r="H24" s="175"/>
      <c r="I24" s="175"/>
      <c r="J24" s="21"/>
    </row>
    <row r="25" spans="1:10" ht="14.25" customHeight="1">
      <c r="A25" s="19"/>
      <c r="B25" s="173" t="s">
        <v>479</v>
      </c>
      <c r="C25" s="173"/>
      <c r="D25" s="173"/>
      <c r="E25" s="173"/>
      <c r="F25" s="175">
        <v>2800</v>
      </c>
      <c r="G25" s="175">
        <v>2800</v>
      </c>
      <c r="H25" s="175"/>
      <c r="I25" s="175"/>
      <c r="J25" s="21"/>
    </row>
    <row r="26" spans="1:10" ht="13.5" customHeight="1">
      <c r="A26" s="19"/>
      <c r="B26" s="173" t="s">
        <v>480</v>
      </c>
      <c r="C26" s="173"/>
      <c r="D26" s="173"/>
      <c r="E26" s="173"/>
      <c r="F26" s="175">
        <v>13800</v>
      </c>
      <c r="G26" s="172"/>
      <c r="H26" s="175">
        <v>13800</v>
      </c>
      <c r="I26" s="175"/>
      <c r="J26" s="21"/>
    </row>
    <row r="27" spans="1:10" ht="12.75" customHeight="1">
      <c r="A27" s="19"/>
      <c r="B27" s="173" t="s">
        <v>481</v>
      </c>
      <c r="C27" s="173"/>
      <c r="D27" s="173"/>
      <c r="E27" s="173"/>
      <c r="F27" s="175">
        <v>1800</v>
      </c>
      <c r="G27" s="172"/>
      <c r="H27" s="175">
        <v>1800</v>
      </c>
      <c r="I27" s="175"/>
      <c r="J27" s="21"/>
    </row>
    <row r="28" spans="1:10" ht="13.5" customHeight="1">
      <c r="A28" s="19"/>
      <c r="B28" s="173" t="s">
        <v>475</v>
      </c>
      <c r="C28" s="173"/>
      <c r="D28" s="173"/>
      <c r="E28" s="173"/>
      <c r="F28" s="175">
        <v>10846</v>
      </c>
      <c r="G28" s="172"/>
      <c r="H28" s="175"/>
      <c r="I28" s="175"/>
      <c r="J28" s="21"/>
    </row>
    <row r="29" spans="1:10" ht="13.5" customHeight="1">
      <c r="A29" s="19"/>
      <c r="B29" s="173" t="s">
        <v>482</v>
      </c>
      <c r="C29" s="173"/>
      <c r="D29" s="173"/>
      <c r="E29" s="173"/>
      <c r="F29" s="175">
        <v>26674</v>
      </c>
      <c r="G29" s="172"/>
      <c r="H29" s="175"/>
      <c r="I29" s="175"/>
      <c r="J29" s="21"/>
    </row>
    <row r="30" spans="1:10" ht="13.5" customHeight="1">
      <c r="A30" s="19"/>
      <c r="B30" s="173" t="s">
        <v>483</v>
      </c>
      <c r="C30" s="173"/>
      <c r="D30" s="173"/>
      <c r="E30" s="173"/>
      <c r="F30" s="175">
        <v>200</v>
      </c>
      <c r="G30" s="172"/>
      <c r="H30" s="175"/>
      <c r="I30" s="175"/>
      <c r="J30" s="21"/>
    </row>
    <row r="31" spans="1:10" ht="13.5" customHeight="1">
      <c r="A31" s="19"/>
      <c r="B31" s="173" t="s">
        <v>473</v>
      </c>
      <c r="C31" s="173"/>
      <c r="D31" s="173"/>
      <c r="E31" s="173"/>
      <c r="F31" s="175">
        <v>2280</v>
      </c>
      <c r="G31" s="172"/>
      <c r="H31" s="175"/>
      <c r="I31" s="175"/>
      <c r="J31" s="21"/>
    </row>
    <row r="32" spans="1:10" ht="19.5" customHeight="1">
      <c r="A32" s="19">
        <v>852</v>
      </c>
      <c r="B32" s="19">
        <v>85213</v>
      </c>
      <c r="C32" s="19">
        <v>2010</v>
      </c>
      <c r="D32" s="172">
        <v>18000</v>
      </c>
      <c r="E32" s="172">
        <v>18000</v>
      </c>
      <c r="F32" s="172">
        <v>18000</v>
      </c>
      <c r="G32" s="172">
        <v>0</v>
      </c>
      <c r="H32" s="172">
        <v>0</v>
      </c>
      <c r="I32" s="172">
        <v>0</v>
      </c>
      <c r="J32" s="21">
        <v>0</v>
      </c>
    </row>
    <row r="33" spans="1:10" ht="13.5" customHeight="1">
      <c r="A33" s="19"/>
      <c r="B33" s="173" t="s">
        <v>484</v>
      </c>
      <c r="C33" s="173"/>
      <c r="D33" s="173"/>
      <c r="E33" s="173"/>
      <c r="F33" s="175">
        <v>18000</v>
      </c>
      <c r="G33" s="172"/>
      <c r="H33" s="172"/>
      <c r="I33" s="172"/>
      <c r="J33" s="21"/>
    </row>
    <row r="34" spans="1:10" ht="19.5" customHeight="1">
      <c r="A34" s="19">
        <v>852</v>
      </c>
      <c r="B34" s="19">
        <v>85214</v>
      </c>
      <c r="C34" s="19">
        <v>2010</v>
      </c>
      <c r="D34" s="172">
        <v>225000</v>
      </c>
      <c r="E34" s="172">
        <v>225000</v>
      </c>
      <c r="F34" s="172">
        <v>225000</v>
      </c>
      <c r="G34" s="172">
        <v>0</v>
      </c>
      <c r="H34" s="172">
        <v>0</v>
      </c>
      <c r="I34" s="172">
        <v>225000</v>
      </c>
      <c r="J34" s="21">
        <v>0</v>
      </c>
    </row>
    <row r="35" spans="1:10" ht="13.5" customHeight="1">
      <c r="A35" s="19"/>
      <c r="B35" s="173" t="s">
        <v>485</v>
      </c>
      <c r="C35" s="173"/>
      <c r="D35" s="173"/>
      <c r="E35" s="173"/>
      <c r="F35" s="175">
        <v>225000</v>
      </c>
      <c r="G35" s="175"/>
      <c r="H35" s="175"/>
      <c r="I35" s="175">
        <v>225000</v>
      </c>
      <c r="J35" s="21"/>
    </row>
    <row r="36" spans="1:10" ht="19.5" customHeight="1">
      <c r="A36" s="19">
        <v>852</v>
      </c>
      <c r="B36" s="19">
        <v>85228</v>
      </c>
      <c r="C36" s="19">
        <v>2010</v>
      </c>
      <c r="D36" s="172">
        <v>20700</v>
      </c>
      <c r="E36" s="172">
        <v>20700</v>
      </c>
      <c r="F36" s="172">
        <v>20700</v>
      </c>
      <c r="G36" s="172">
        <v>13950</v>
      </c>
      <c r="H36" s="172">
        <v>6750</v>
      </c>
      <c r="I36" s="172">
        <v>0</v>
      </c>
      <c r="J36" s="21">
        <v>0</v>
      </c>
    </row>
    <row r="37" spans="1:10" ht="13.5" customHeight="1">
      <c r="A37" s="19"/>
      <c r="B37" s="173" t="s">
        <v>478</v>
      </c>
      <c r="C37" s="173"/>
      <c r="D37" s="173"/>
      <c r="E37" s="173"/>
      <c r="F37" s="175">
        <v>13950</v>
      </c>
      <c r="G37" s="175">
        <v>13950</v>
      </c>
      <c r="H37" s="172"/>
      <c r="I37" s="172"/>
      <c r="J37" s="21"/>
    </row>
    <row r="38" spans="1:10" ht="13.5" customHeight="1">
      <c r="A38" s="19"/>
      <c r="B38" s="173" t="s">
        <v>480</v>
      </c>
      <c r="C38" s="173"/>
      <c r="D38" s="173"/>
      <c r="E38" s="173"/>
      <c r="F38" s="175">
        <v>800</v>
      </c>
      <c r="G38" s="172"/>
      <c r="H38" s="175">
        <v>800</v>
      </c>
      <c r="I38" s="172"/>
      <c r="J38" s="21"/>
    </row>
    <row r="39" spans="1:10" ht="12.75" customHeight="1">
      <c r="A39" s="19"/>
      <c r="B39" s="173" t="s">
        <v>481</v>
      </c>
      <c r="C39" s="173"/>
      <c r="D39" s="173"/>
      <c r="E39" s="173"/>
      <c r="F39" s="175">
        <v>5950</v>
      </c>
      <c r="G39" s="172"/>
      <c r="H39" s="175">
        <v>5950</v>
      </c>
      <c r="I39" s="172"/>
      <c r="J39" s="21"/>
    </row>
    <row r="40" spans="1:10" ht="19.5" customHeight="1">
      <c r="A40" s="176" t="s">
        <v>348</v>
      </c>
      <c r="B40" s="176"/>
      <c r="C40" s="176"/>
      <c r="D40" s="176"/>
      <c r="E40" s="21">
        <f>F40+J40</f>
        <v>4630031</v>
      </c>
      <c r="F40" s="21">
        <f>F7+F14+F19+F21+F32+F34+F36</f>
        <v>4630031</v>
      </c>
      <c r="G40" s="21">
        <f>G7+G14+G19+G21+G32+G34+G36</f>
        <v>139350</v>
      </c>
      <c r="H40" s="21">
        <f>H7+H14+H19+H21+H32+H34+H36</f>
        <v>32595</v>
      </c>
      <c r="I40" s="21">
        <f>I7+I14+I19+I21+I32+I34+I36</f>
        <v>4396000</v>
      </c>
      <c r="J40" s="21">
        <v>0</v>
      </c>
    </row>
    <row r="41" spans="1:10" ht="12.75">
      <c r="A41" s="42"/>
      <c r="B41" s="42"/>
      <c r="C41" s="42"/>
      <c r="D41" s="42"/>
      <c r="E41" s="42"/>
      <c r="F41" s="42"/>
      <c r="G41" s="166"/>
      <c r="H41" s="166"/>
      <c r="I41" s="166"/>
      <c r="J41" s="166"/>
    </row>
    <row r="42" spans="1:10" ht="12.75">
      <c r="A42" s="177" t="s">
        <v>486</v>
      </c>
      <c r="B42" s="42"/>
      <c r="C42" s="42"/>
      <c r="D42" s="42"/>
      <c r="E42" s="42"/>
      <c r="F42" s="42"/>
      <c r="G42" s="166"/>
      <c r="H42" s="166"/>
      <c r="I42" s="166"/>
      <c r="J42" s="166"/>
    </row>
  </sheetData>
  <mergeCells count="42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8:A13"/>
    <mergeCell ref="B8:E8"/>
    <mergeCell ref="B9:E9"/>
    <mergeCell ref="B10:E10"/>
    <mergeCell ref="B11:E11"/>
    <mergeCell ref="B12:E12"/>
    <mergeCell ref="B13:E13"/>
    <mergeCell ref="A15:A18"/>
    <mergeCell ref="B15:E15"/>
    <mergeCell ref="B16:E16"/>
    <mergeCell ref="B17:E17"/>
    <mergeCell ref="B18:E18"/>
    <mergeCell ref="B20:E20"/>
    <mergeCell ref="A22:A27"/>
    <mergeCell ref="B22:E22"/>
    <mergeCell ref="B23:E23"/>
    <mergeCell ref="B24:E24"/>
    <mergeCell ref="B25:E25"/>
    <mergeCell ref="B26:E26"/>
    <mergeCell ref="B27:E27"/>
    <mergeCell ref="A28:A31"/>
    <mergeCell ref="B28:E28"/>
    <mergeCell ref="B29:E29"/>
    <mergeCell ref="B30:E30"/>
    <mergeCell ref="B31:E31"/>
    <mergeCell ref="B33:E33"/>
    <mergeCell ref="B35:E35"/>
    <mergeCell ref="A37:A39"/>
    <mergeCell ref="B37:E37"/>
    <mergeCell ref="B38:E38"/>
    <mergeCell ref="B39:E39"/>
    <mergeCell ref="A40:D40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14/V/2007 .
z dnia 9 lutego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7.25390625" style="36" customWidth="1"/>
    <col min="2" max="2" width="9.00390625" style="36" customWidth="1"/>
    <col min="3" max="3" width="7.50390625" style="36" customWidth="1"/>
    <col min="4" max="4" width="12.625" style="36" customWidth="1"/>
    <col min="5" max="5" width="21.125" style="36" customWidth="1"/>
    <col min="6" max="6" width="12.875" style="36" customWidth="1"/>
    <col min="7" max="7" width="15.875" style="36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36" customWidth="1"/>
  </cols>
  <sheetData>
    <row r="1" spans="1:10" ht="45" customHeight="1">
      <c r="A1" s="165" t="s">
        <v>487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3.5" customHeight="1">
      <c r="A2" s="42"/>
      <c r="B2" s="42"/>
      <c r="C2" s="42"/>
      <c r="D2" s="42"/>
      <c r="E2" s="42"/>
      <c r="F2" s="42"/>
      <c r="J2" s="178" t="s">
        <v>300</v>
      </c>
    </row>
    <row r="3" spans="1:10" ht="20.25" customHeight="1">
      <c r="A3" s="75" t="s">
        <v>2</v>
      </c>
      <c r="B3" s="75" t="s">
        <v>138</v>
      </c>
      <c r="C3" s="75" t="s">
        <v>139</v>
      </c>
      <c r="D3" s="76" t="s">
        <v>461</v>
      </c>
      <c r="E3" s="76" t="s">
        <v>462</v>
      </c>
      <c r="F3" s="76" t="s">
        <v>142</v>
      </c>
      <c r="G3" s="76"/>
      <c r="H3" s="76"/>
      <c r="I3" s="76"/>
      <c r="J3" s="76"/>
    </row>
    <row r="4" spans="1:10" ht="18" customHeight="1">
      <c r="A4" s="75"/>
      <c r="B4" s="75"/>
      <c r="C4" s="75"/>
      <c r="D4" s="76"/>
      <c r="E4" s="76"/>
      <c r="F4" s="76" t="s">
        <v>463</v>
      </c>
      <c r="G4" s="76" t="s">
        <v>144</v>
      </c>
      <c r="H4" s="76"/>
      <c r="I4" s="76"/>
      <c r="J4" s="76" t="s">
        <v>464</v>
      </c>
    </row>
    <row r="5" spans="1:10" ht="69" customHeight="1">
      <c r="A5" s="75"/>
      <c r="B5" s="75"/>
      <c r="C5" s="75"/>
      <c r="D5" s="76"/>
      <c r="E5" s="76"/>
      <c r="F5" s="76"/>
      <c r="G5" s="76" t="s">
        <v>465</v>
      </c>
      <c r="H5" s="76" t="s">
        <v>466</v>
      </c>
      <c r="I5" s="76" t="s">
        <v>467</v>
      </c>
      <c r="J5" s="76"/>
    </row>
    <row r="6" spans="1:10" ht="8.25" customHeight="1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</row>
    <row r="7" spans="1:10" ht="19.5" customHeight="1">
      <c r="A7" s="179">
        <v>852</v>
      </c>
      <c r="B7" s="179">
        <v>85214</v>
      </c>
      <c r="C7" s="179">
        <v>2030</v>
      </c>
      <c r="D7" s="179">
        <v>256000</v>
      </c>
      <c r="E7" s="179">
        <v>256000</v>
      </c>
      <c r="F7" s="179">
        <v>256000</v>
      </c>
      <c r="G7" s="179">
        <v>0</v>
      </c>
      <c r="H7" s="179">
        <v>0</v>
      </c>
      <c r="I7" s="179">
        <v>256000</v>
      </c>
      <c r="J7" s="179">
        <v>0</v>
      </c>
    </row>
    <row r="8" spans="1:10" ht="15" customHeight="1">
      <c r="A8" s="84"/>
      <c r="B8" s="180" t="s">
        <v>477</v>
      </c>
      <c r="C8" s="180"/>
      <c r="D8" s="180"/>
      <c r="E8" s="180"/>
      <c r="F8" s="84">
        <v>256000</v>
      </c>
      <c r="G8" s="84"/>
      <c r="H8" s="84"/>
      <c r="I8" s="84">
        <v>256000</v>
      </c>
      <c r="J8" s="84"/>
    </row>
    <row r="9" spans="1:10" ht="19.5" customHeight="1">
      <c r="A9" s="86">
        <v>852</v>
      </c>
      <c r="B9" s="86">
        <v>85219</v>
      </c>
      <c r="C9" s="86">
        <v>2030</v>
      </c>
      <c r="D9" s="86">
        <v>204500</v>
      </c>
      <c r="E9" s="86">
        <v>204500</v>
      </c>
      <c r="F9" s="86">
        <v>204500</v>
      </c>
      <c r="G9" s="86">
        <v>163880</v>
      </c>
      <c r="H9" s="86">
        <v>32114</v>
      </c>
      <c r="I9" s="86">
        <v>0</v>
      </c>
      <c r="J9" s="86">
        <v>0</v>
      </c>
    </row>
    <row r="10" spans="1:10" ht="13.5" customHeight="1">
      <c r="A10" s="84"/>
      <c r="B10" s="180" t="s">
        <v>488</v>
      </c>
      <c r="C10" s="180"/>
      <c r="D10" s="180"/>
      <c r="E10" s="180"/>
      <c r="F10" s="84">
        <v>3058</v>
      </c>
      <c r="G10" s="84"/>
      <c r="H10" s="84"/>
      <c r="I10" s="84"/>
      <c r="J10" s="84"/>
    </row>
    <row r="11" spans="1:10" ht="13.5" customHeight="1">
      <c r="A11" s="84"/>
      <c r="B11" s="180" t="s">
        <v>478</v>
      </c>
      <c r="C11" s="180"/>
      <c r="D11" s="180"/>
      <c r="E11" s="180"/>
      <c r="F11" s="84">
        <v>152880</v>
      </c>
      <c r="G11" s="84">
        <v>152880</v>
      </c>
      <c r="H11" s="84"/>
      <c r="I11" s="84"/>
      <c r="J11" s="84"/>
    </row>
    <row r="12" spans="1:10" ht="13.5" customHeight="1">
      <c r="A12" s="84"/>
      <c r="B12" s="180" t="s">
        <v>469</v>
      </c>
      <c r="C12" s="180"/>
      <c r="D12" s="180"/>
      <c r="E12" s="180"/>
      <c r="F12" s="84">
        <v>11000</v>
      </c>
      <c r="G12" s="84">
        <v>11000</v>
      </c>
      <c r="H12" s="84"/>
      <c r="I12" s="84"/>
      <c r="J12" s="84"/>
    </row>
    <row r="13" spans="1:10" ht="13.5" customHeight="1">
      <c r="A13" s="84"/>
      <c r="B13" s="180" t="s">
        <v>470</v>
      </c>
      <c r="C13" s="180"/>
      <c r="D13" s="180"/>
      <c r="E13" s="180"/>
      <c r="F13" s="84">
        <v>28025</v>
      </c>
      <c r="G13" s="84"/>
      <c r="H13" s="84">
        <v>28025</v>
      </c>
      <c r="I13" s="84"/>
      <c r="J13" s="84"/>
    </row>
    <row r="14" spans="1:10" ht="13.5" customHeight="1">
      <c r="A14" s="84"/>
      <c r="B14" s="180" t="s">
        <v>471</v>
      </c>
      <c r="C14" s="180"/>
      <c r="D14" s="180"/>
      <c r="E14" s="180"/>
      <c r="F14" s="84">
        <v>4089</v>
      </c>
      <c r="G14" s="84"/>
      <c r="H14" s="84">
        <v>4089</v>
      </c>
      <c r="I14" s="84"/>
      <c r="J14" s="84"/>
    </row>
    <row r="15" spans="1:10" ht="13.5" customHeight="1">
      <c r="A15" s="84"/>
      <c r="B15" s="180" t="s">
        <v>489</v>
      </c>
      <c r="C15" s="180"/>
      <c r="D15" s="180"/>
      <c r="E15" s="180"/>
      <c r="F15" s="84">
        <v>5448</v>
      </c>
      <c r="G15" s="84"/>
      <c r="H15" s="84"/>
      <c r="I15" s="84"/>
      <c r="J15" s="84"/>
    </row>
    <row r="16" spans="1:10" ht="19.5" customHeight="1">
      <c r="A16" s="86">
        <v>852</v>
      </c>
      <c r="B16" s="86">
        <v>85295</v>
      </c>
      <c r="C16" s="86">
        <v>2030</v>
      </c>
      <c r="D16" s="86">
        <v>186000</v>
      </c>
      <c r="E16" s="86">
        <v>186000</v>
      </c>
      <c r="F16" s="86">
        <v>186000</v>
      </c>
      <c r="G16" s="86">
        <v>0</v>
      </c>
      <c r="H16" s="86">
        <v>0</v>
      </c>
      <c r="I16" s="86">
        <v>0</v>
      </c>
      <c r="J16" s="86">
        <v>0</v>
      </c>
    </row>
    <row r="17" spans="1:10" ht="13.5" customHeight="1">
      <c r="A17" s="181"/>
      <c r="B17" s="182" t="s">
        <v>490</v>
      </c>
      <c r="C17" s="182"/>
      <c r="D17" s="182"/>
      <c r="E17" s="182"/>
      <c r="F17" s="181">
        <v>186000</v>
      </c>
      <c r="G17" s="181"/>
      <c r="H17" s="181"/>
      <c r="I17" s="181"/>
      <c r="J17" s="181"/>
    </row>
    <row r="18" spans="1:10" ht="24.75" customHeight="1">
      <c r="A18" s="183" t="s">
        <v>348</v>
      </c>
      <c r="B18" s="183"/>
      <c r="C18" s="183"/>
      <c r="D18" s="183"/>
      <c r="E18" s="101">
        <f>E7+E9+E16</f>
        <v>646500</v>
      </c>
      <c r="F18" s="101">
        <f>F7+F9+F16</f>
        <v>646500</v>
      </c>
      <c r="G18" s="101">
        <f>G7+G9+G16</f>
        <v>163880</v>
      </c>
      <c r="H18" s="101">
        <f>H7+H9+H16</f>
        <v>32114</v>
      </c>
      <c r="I18" s="101">
        <f>I7+I9+I1</f>
        <v>256000</v>
      </c>
      <c r="J18" s="101">
        <f>J7+J9+J16</f>
        <v>0</v>
      </c>
    </row>
    <row r="20" spans="1:7" ht="12.75">
      <c r="A20" s="37" t="s">
        <v>486</v>
      </c>
      <c r="G20"/>
    </row>
  </sheetData>
  <mergeCells count="20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B8:E8"/>
    <mergeCell ref="A10:A15"/>
    <mergeCell ref="B10:E10"/>
    <mergeCell ref="B11:E11"/>
    <mergeCell ref="B12:E12"/>
    <mergeCell ref="B13:E13"/>
    <mergeCell ref="B14:E14"/>
    <mergeCell ref="B15:E15"/>
    <mergeCell ref="B17:E17"/>
    <mergeCell ref="A18:D18"/>
  </mergeCells>
  <printOptions horizontalCentered="1"/>
  <pageMargins left="0.5902777777777778" right="0.5902777777777778" top="0.9409722222222223" bottom="0.39375" header="0.5118055555555556" footer="0.5118055555555556"/>
  <pageSetup horizontalDpi="300" verticalDpi="300" orientation="landscape" paperSize="9" scale="90"/>
  <headerFooter alignWithMargins="0">
    <oddHeader xml:space="preserve">&amp;RZałącznik nr &amp;A
do uchwały Rady Gminy nr 14/V/2007 z dnia 9 lutego 2007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F12" sqref="F12"/>
    </sheetView>
  </sheetViews>
  <sheetFormatPr defaultColWidth="9.00390625" defaultRowHeight="12.75"/>
  <cols>
    <col min="1" max="1" width="7.25390625" style="36" customWidth="1"/>
    <col min="2" max="2" width="9.00390625" style="36" customWidth="1"/>
    <col min="3" max="3" width="7.75390625" style="36" customWidth="1"/>
    <col min="4" max="4" width="21.75390625" style="36" customWidth="1"/>
    <col min="5" max="5" width="15.125" style="36" customWidth="1"/>
    <col min="6" max="6" width="14.375" style="36" customWidth="1"/>
    <col min="7" max="7" width="15.875" style="36" customWidth="1"/>
    <col min="8" max="8" width="14.625" style="0" customWidth="1"/>
    <col min="9" max="9" width="13.125" style="0" customWidth="1"/>
    <col min="10" max="10" width="14.625" style="0" customWidth="1"/>
    <col min="80" max="16384" width="9.125" style="36" customWidth="1"/>
  </cols>
  <sheetData>
    <row r="1" spans="1:10" ht="45" customHeight="1">
      <c r="A1" s="165" t="s">
        <v>491</v>
      </c>
      <c r="B1" s="165"/>
      <c r="C1" s="165"/>
      <c r="D1" s="165"/>
      <c r="E1" s="165"/>
      <c r="F1" s="165"/>
      <c r="G1" s="165"/>
      <c r="H1" s="165"/>
      <c r="I1" s="165"/>
      <c r="J1" s="165"/>
    </row>
    <row r="3" ht="12.75">
      <c r="J3" s="178" t="s">
        <v>300</v>
      </c>
    </row>
    <row r="4" spans="1:79" ht="18" customHeight="1">
      <c r="A4" s="75" t="s">
        <v>2</v>
      </c>
      <c r="B4" s="75" t="s">
        <v>138</v>
      </c>
      <c r="C4" s="75" t="s">
        <v>139</v>
      </c>
      <c r="D4" s="76" t="s">
        <v>461</v>
      </c>
      <c r="E4" s="76" t="s">
        <v>462</v>
      </c>
      <c r="F4" s="76" t="s">
        <v>142</v>
      </c>
      <c r="G4" s="76"/>
      <c r="H4" s="76"/>
      <c r="I4" s="76"/>
      <c r="J4" s="76"/>
      <c r="BX4" s="36"/>
      <c r="BY4" s="36"/>
      <c r="BZ4" s="36"/>
      <c r="CA4" s="36"/>
    </row>
    <row r="5" spans="1:79" ht="47.25" customHeight="1">
      <c r="A5" s="75"/>
      <c r="B5" s="75"/>
      <c r="C5" s="75"/>
      <c r="D5" s="76"/>
      <c r="E5" s="76"/>
      <c r="F5" s="76" t="s">
        <v>463</v>
      </c>
      <c r="G5" s="76" t="s">
        <v>144</v>
      </c>
      <c r="H5" s="76"/>
      <c r="I5" s="76"/>
      <c r="J5" s="76" t="s">
        <v>464</v>
      </c>
      <c r="BX5" s="36"/>
      <c r="BY5" s="36"/>
      <c r="BZ5" s="36"/>
      <c r="CA5" s="36"/>
    </row>
    <row r="6" spans="1:79" ht="41.25" customHeight="1">
      <c r="A6" s="75"/>
      <c r="B6" s="75"/>
      <c r="C6" s="75"/>
      <c r="D6" s="76"/>
      <c r="E6" s="76"/>
      <c r="F6" s="76"/>
      <c r="G6" s="76" t="s">
        <v>465</v>
      </c>
      <c r="H6" s="76" t="s">
        <v>466</v>
      </c>
      <c r="I6" s="76" t="s">
        <v>261</v>
      </c>
      <c r="J6" s="76"/>
      <c r="BX6" s="36"/>
      <c r="BY6" s="36"/>
      <c r="BZ6" s="36"/>
      <c r="CA6" s="36"/>
    </row>
    <row r="7" spans="1:79" ht="19.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BX7" s="36"/>
      <c r="BY7" s="36"/>
      <c r="BZ7" s="36"/>
      <c r="CA7" s="36"/>
    </row>
    <row r="8" spans="1:79" ht="19.5" customHeight="1">
      <c r="A8" s="179">
        <v>921</v>
      </c>
      <c r="B8" s="184" t="s">
        <v>492</v>
      </c>
      <c r="C8" s="184"/>
      <c r="D8" s="184"/>
      <c r="E8" s="78"/>
      <c r="F8" s="78"/>
      <c r="G8" s="78"/>
      <c r="H8" s="78"/>
      <c r="I8" s="78"/>
      <c r="J8" s="78"/>
      <c r="BX8" s="36"/>
      <c r="BY8" s="36"/>
      <c r="BZ8" s="36"/>
      <c r="CA8" s="36"/>
    </row>
    <row r="9" spans="1:79" ht="19.5" customHeight="1">
      <c r="A9" s="179"/>
      <c r="B9" s="179">
        <v>92116</v>
      </c>
      <c r="C9" s="184" t="s">
        <v>291</v>
      </c>
      <c r="D9" s="184"/>
      <c r="E9" s="78"/>
      <c r="F9" s="78"/>
      <c r="G9" s="78"/>
      <c r="H9" s="78"/>
      <c r="I9" s="78"/>
      <c r="J9" s="78"/>
      <c r="BX9" s="36"/>
      <c r="BY9" s="36"/>
      <c r="BZ9" s="36"/>
      <c r="CA9" s="36"/>
    </row>
    <row r="10" spans="1:79" ht="15" customHeight="1">
      <c r="A10" s="179"/>
      <c r="B10" s="179"/>
      <c r="C10" s="185">
        <v>2480</v>
      </c>
      <c r="D10" s="179">
        <v>224200</v>
      </c>
      <c r="E10" s="179">
        <v>224200</v>
      </c>
      <c r="F10" s="179">
        <v>224200</v>
      </c>
      <c r="G10" s="179">
        <v>155836</v>
      </c>
      <c r="H10" s="179">
        <v>31800</v>
      </c>
      <c r="I10" s="179">
        <v>0</v>
      </c>
      <c r="J10" s="179">
        <v>0</v>
      </c>
      <c r="BX10" s="36"/>
      <c r="BY10" s="36"/>
      <c r="BZ10" s="36"/>
      <c r="CA10" s="36"/>
    </row>
    <row r="11" spans="1:79" ht="19.5" customHeight="1">
      <c r="A11" s="186" t="s">
        <v>493</v>
      </c>
      <c r="B11" s="186"/>
      <c r="C11" s="186"/>
      <c r="D11" s="186"/>
      <c r="E11" s="186"/>
      <c r="F11" s="84"/>
      <c r="G11" s="84"/>
      <c r="H11" s="84"/>
      <c r="I11" s="84"/>
      <c r="J11" s="84"/>
      <c r="BX11" s="36"/>
      <c r="BY11" s="36"/>
      <c r="BZ11" s="36"/>
      <c r="CA11" s="36"/>
    </row>
    <row r="12" spans="1:79" ht="19.5" customHeight="1">
      <c r="A12" s="84" t="s">
        <v>202</v>
      </c>
      <c r="B12" s="84"/>
      <c r="C12" s="84"/>
      <c r="D12" s="84"/>
      <c r="E12" s="187" t="s">
        <v>494</v>
      </c>
      <c r="F12" s="84"/>
      <c r="G12" s="84"/>
      <c r="H12" s="84"/>
      <c r="I12" s="84"/>
      <c r="J12" s="84"/>
      <c r="BX12" s="36"/>
      <c r="BY12" s="36"/>
      <c r="BZ12" s="36"/>
      <c r="CA12" s="36"/>
    </row>
    <row r="13" spans="1:79" ht="19.5" customHeight="1">
      <c r="A13" s="84" t="s">
        <v>187</v>
      </c>
      <c r="B13" s="84"/>
      <c r="C13" s="84"/>
      <c r="D13" s="84"/>
      <c r="E13" s="187" t="s">
        <v>495</v>
      </c>
      <c r="F13" s="84"/>
      <c r="G13" s="84"/>
      <c r="H13" s="84"/>
      <c r="I13" s="84"/>
      <c r="J13" s="84"/>
      <c r="BX13" s="36"/>
      <c r="BY13" s="36"/>
      <c r="BZ13" s="36"/>
      <c r="CA13" s="36"/>
    </row>
    <row r="14" spans="1:79" ht="19.5" customHeight="1">
      <c r="A14" s="84" t="s">
        <v>188</v>
      </c>
      <c r="B14" s="84"/>
      <c r="C14" s="84"/>
      <c r="D14" s="84"/>
      <c r="E14" s="187" t="s">
        <v>496</v>
      </c>
      <c r="F14" s="84"/>
      <c r="G14" s="84"/>
      <c r="H14" s="84"/>
      <c r="I14" s="84"/>
      <c r="J14" s="84"/>
      <c r="BX14" s="36"/>
      <c r="BY14" s="36"/>
      <c r="BZ14" s="36"/>
      <c r="CA14" s="36"/>
    </row>
    <row r="15" spans="1:79" ht="19.5" customHeight="1">
      <c r="A15" s="84" t="s">
        <v>189</v>
      </c>
      <c r="B15" s="84"/>
      <c r="C15" s="84"/>
      <c r="D15" s="84"/>
      <c r="E15" s="187" t="s">
        <v>497</v>
      </c>
      <c r="F15" s="84"/>
      <c r="G15" s="84"/>
      <c r="H15" s="84"/>
      <c r="I15" s="84"/>
      <c r="J15" s="84"/>
      <c r="BX15" s="36"/>
      <c r="BY15" s="36"/>
      <c r="BZ15" s="36"/>
      <c r="CA15" s="36"/>
    </row>
    <row r="16" spans="1:79" ht="19.5" customHeight="1">
      <c r="A16" s="84" t="s">
        <v>190</v>
      </c>
      <c r="B16" s="84"/>
      <c r="C16" s="84"/>
      <c r="D16" s="84"/>
      <c r="E16" s="187" t="s">
        <v>498</v>
      </c>
      <c r="F16" s="84"/>
      <c r="G16" s="84"/>
      <c r="H16" s="84"/>
      <c r="I16" s="84"/>
      <c r="J16" s="84"/>
      <c r="BX16" s="36"/>
      <c r="BY16" s="36"/>
      <c r="BZ16" s="36"/>
      <c r="CA16" s="36"/>
    </row>
    <row r="17" spans="1:79" ht="19.5" customHeight="1">
      <c r="A17" s="84" t="s">
        <v>171</v>
      </c>
      <c r="B17" s="84"/>
      <c r="C17" s="84"/>
      <c r="D17" s="84"/>
      <c r="E17" s="187" t="s">
        <v>499</v>
      </c>
      <c r="F17" s="84"/>
      <c r="G17" s="84"/>
      <c r="H17" s="84"/>
      <c r="I17" s="84"/>
      <c r="J17" s="84"/>
      <c r="BX17" s="36"/>
      <c r="BY17" s="36"/>
      <c r="BZ17" s="36"/>
      <c r="CA17" s="36"/>
    </row>
    <row r="18" spans="1:79" ht="19.5" customHeight="1">
      <c r="A18" s="84" t="s">
        <v>500</v>
      </c>
      <c r="B18" s="84"/>
      <c r="C18" s="84"/>
      <c r="D18" s="84"/>
      <c r="E18" s="187" t="s">
        <v>501</v>
      </c>
      <c r="F18" s="84"/>
      <c r="G18" s="84"/>
      <c r="H18" s="84"/>
      <c r="I18" s="84"/>
      <c r="J18" s="84"/>
      <c r="BX18" s="36"/>
      <c r="BY18" s="36"/>
      <c r="BZ18" s="36"/>
      <c r="CA18" s="36"/>
    </row>
    <row r="19" spans="1:79" ht="19.5" customHeight="1">
      <c r="A19" s="84" t="s">
        <v>175</v>
      </c>
      <c r="B19" s="84"/>
      <c r="C19" s="84"/>
      <c r="D19" s="84"/>
      <c r="E19" s="187" t="s">
        <v>502</v>
      </c>
      <c r="F19" s="84"/>
      <c r="G19" s="84"/>
      <c r="H19" s="84"/>
      <c r="I19" s="84"/>
      <c r="J19" s="84"/>
      <c r="BX19" s="36"/>
      <c r="BY19" s="36"/>
      <c r="BZ19" s="36"/>
      <c r="CA19" s="36"/>
    </row>
    <row r="20" spans="1:79" ht="19.5" customHeight="1">
      <c r="A20" s="84" t="s">
        <v>158</v>
      </c>
      <c r="B20" s="84"/>
      <c r="C20" s="84"/>
      <c r="D20" s="84"/>
      <c r="E20" s="187" t="s">
        <v>503</v>
      </c>
      <c r="F20" s="84"/>
      <c r="G20" s="84"/>
      <c r="H20" s="84"/>
      <c r="I20" s="84"/>
      <c r="J20" s="84"/>
      <c r="BX20" s="36"/>
      <c r="BY20" s="36"/>
      <c r="BZ20" s="36"/>
      <c r="CA20" s="36"/>
    </row>
    <row r="21" spans="1:79" ht="19.5" customHeight="1">
      <c r="A21" s="84" t="s">
        <v>504</v>
      </c>
      <c r="B21" s="84"/>
      <c r="C21" s="84"/>
      <c r="D21" s="84"/>
      <c r="E21" s="187" t="s">
        <v>505</v>
      </c>
      <c r="F21" s="84"/>
      <c r="G21" s="84"/>
      <c r="H21" s="84"/>
      <c r="I21" s="84"/>
      <c r="J21" s="84"/>
      <c r="BX21" s="36"/>
      <c r="BY21" s="36"/>
      <c r="BZ21" s="36"/>
      <c r="CA21" s="36"/>
    </row>
    <row r="22" spans="1:79" ht="19.5" customHeight="1">
      <c r="A22" s="84" t="s">
        <v>506</v>
      </c>
      <c r="B22" s="84"/>
      <c r="C22" s="84"/>
      <c r="D22" s="84"/>
      <c r="E22" s="187" t="s">
        <v>507</v>
      </c>
      <c r="F22" s="84"/>
      <c r="G22" s="84"/>
      <c r="H22" s="84"/>
      <c r="I22" s="84"/>
      <c r="J22" s="84"/>
      <c r="BX22" s="36"/>
      <c r="BY22" s="36"/>
      <c r="BZ22" s="36"/>
      <c r="CA22" s="36"/>
    </row>
    <row r="23" spans="1:79" ht="19.5" customHeight="1">
      <c r="A23" s="84" t="s">
        <v>198</v>
      </c>
      <c r="B23" s="84"/>
      <c r="C23" s="84"/>
      <c r="D23" s="84"/>
      <c r="E23" s="187" t="s">
        <v>508</v>
      </c>
      <c r="F23" s="84"/>
      <c r="G23" s="84"/>
      <c r="H23" s="84"/>
      <c r="I23" s="84"/>
      <c r="J23" s="84"/>
      <c r="BX23" s="36"/>
      <c r="BY23" s="36"/>
      <c r="BZ23" s="36"/>
      <c r="CA23" s="36"/>
    </row>
    <row r="24" spans="1:79" ht="19.5" customHeight="1">
      <c r="A24" s="188" t="s">
        <v>509</v>
      </c>
      <c r="B24" s="188"/>
      <c r="C24" s="188"/>
      <c r="D24" s="188"/>
      <c r="E24" s="189" t="s">
        <v>510</v>
      </c>
      <c r="F24" s="84"/>
      <c r="G24" s="84"/>
      <c r="H24" s="84"/>
      <c r="I24" s="84"/>
      <c r="J24" s="84"/>
      <c r="BX24" s="36"/>
      <c r="BY24" s="36"/>
      <c r="BZ24" s="36"/>
      <c r="CA24" s="36"/>
    </row>
    <row r="25" spans="1:79" ht="24.75" customHeight="1">
      <c r="A25" s="190" t="s">
        <v>511</v>
      </c>
      <c r="B25" s="190"/>
      <c r="C25" s="190"/>
      <c r="D25" s="190"/>
      <c r="E25" s="189" t="s">
        <v>512</v>
      </c>
      <c r="F25" s="181"/>
      <c r="G25" s="181"/>
      <c r="H25" s="181"/>
      <c r="I25" s="181"/>
      <c r="J25" s="181"/>
      <c r="BX25" s="36"/>
      <c r="BY25" s="36"/>
      <c r="BZ25" s="36"/>
      <c r="CA25" s="36"/>
    </row>
    <row r="26" spans="1:10" ht="13.5">
      <c r="A26" s="183" t="s">
        <v>348</v>
      </c>
      <c r="B26" s="183"/>
      <c r="C26" s="183"/>
      <c r="D26" s="183"/>
      <c r="E26" s="101">
        <f>E10</f>
        <v>224200</v>
      </c>
      <c r="F26" s="101">
        <f>F10</f>
        <v>224200</v>
      </c>
      <c r="G26" s="101">
        <f>G10</f>
        <v>155836</v>
      </c>
      <c r="H26" s="101">
        <f>H10</f>
        <v>31800</v>
      </c>
      <c r="I26" s="101">
        <v>0</v>
      </c>
      <c r="J26" s="101">
        <v>0</v>
      </c>
    </row>
    <row r="27" spans="1:256" ht="12.75">
      <c r="A27" s="37" t="s">
        <v>486</v>
      </c>
      <c r="G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mergeCells count="33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B8:D8"/>
    <mergeCell ref="C9:D9"/>
    <mergeCell ref="A11:D11"/>
    <mergeCell ref="A12:D12"/>
    <mergeCell ref="F12:F24"/>
    <mergeCell ref="G12:G24"/>
    <mergeCell ref="H12:H24"/>
    <mergeCell ref="I12:I24"/>
    <mergeCell ref="J12:J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&amp;Awolny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szef</cp:lastModifiedBy>
  <cp:lastPrinted>2007-02-13T11:27:16Z</cp:lastPrinted>
  <dcterms:created xsi:type="dcterms:W3CDTF">1998-12-09T13:02:10Z</dcterms:created>
  <dcterms:modified xsi:type="dcterms:W3CDTF">2006-11-13T12:15:57Z</dcterms:modified>
  <cp:category/>
  <cp:version/>
  <cp:contentType/>
  <cp:contentStatus/>
  <cp:revision>1</cp:revision>
</cp:coreProperties>
</file>