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1"/>
  </bookViews>
  <sheets>
    <sheet name="zał. nr 1" sheetId="1" r:id="rId1"/>
    <sheet name="zał. nr 2" sheetId="2" r:id="rId2"/>
    <sheet name="zał. nr 3" sheetId="3" r:id="rId3"/>
    <sheet name="zał. nr 4" sheetId="4" r:id="rId4"/>
    <sheet name="zał_ 5 inwestycje" sheetId="5" r:id="rId5"/>
    <sheet name="zał_ nr 12" sheetId="6" r:id="rId6"/>
    <sheet name="uzasadnienie " sheetId="7" r:id="rId7"/>
  </sheets>
  <definedNames>
    <definedName name="_xlnm.Print_Area" localSheetId="3">'zał. nr 4'!$A$1:$K$15</definedName>
  </definedNames>
  <calcPr fullCalcOnLoad="1"/>
</workbook>
</file>

<file path=xl/sharedStrings.xml><?xml version="1.0" encoding="utf-8"?>
<sst xmlns="http://schemas.openxmlformats.org/spreadsheetml/2006/main" count="399" uniqueCount="267">
  <si>
    <t>Załącznik nr 1 do uchwały nr 222/XXXVIII/2010 Rady Gminy Gostynin z dnia 19 marca 2010</t>
  </si>
  <si>
    <t>zmieniającej Uchwałę Budżetową  na rok 2010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</si>
  <si>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</si>
  <si>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</si>
  <si>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</si>
  <si>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</si>
  <si>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</si>
  <si>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</si>
  <si>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</si>
  <si>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</si>
  <si>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</si>
  <si>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</si>
  <si>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</si>
  <si>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</si>
  <si>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</si>
  <si>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RÓŻNE ROZLICZENIA</t>
  </si>
  <si>
    <t>Subwencje ogólne z budżetu państwa</t>
  </si>
  <si>
    <t>POMOC SPOŁECZNA</t>
  </si>
  <si>
    <t>Dotacje rozwojowe oraz środki na finansowanie WPR</t>
  </si>
  <si>
    <t>GOSPODARKA KOMUNALNA I OCHRONA ŚRODOWISKA</t>
  </si>
  <si>
    <t>Środki finansowe zgromadzone na rachunku GFOŚiGW</t>
  </si>
  <si>
    <t>Wpływy z różnych opłat</t>
  </si>
  <si>
    <t>Dochody ogółem</t>
  </si>
  <si>
    <t xml:space="preserve">Załącznik nr 2 do uchwały nr 222/XXXVIII/2010 Rady Gminy Gostynin  z dnia 19 marca 2010 </t>
  </si>
  <si>
    <t>zmieniającej Uchwałę Budżetową na rok 2010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</si>
  <si>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</si>
  <si>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</si>
  <si>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</si>
  <si>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</si>
  <si>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</si>
  <si>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</si>
  <si>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600</t>
  </si>
  <si>
    <t>TRANSPORT I ŁĄCZNOŚĆ</t>
  </si>
  <si>
    <t>60016</t>
  </si>
  <si>
    <t xml:space="preserve">Drogi publiczne gminne </t>
  </si>
  <si>
    <t>801</t>
  </si>
  <si>
    <t>OŚWIATA I WYCHOWANIE</t>
  </si>
  <si>
    <t>80101</t>
  </si>
  <si>
    <t>Szkoły Podstawowe</t>
  </si>
  <si>
    <t>852</t>
  </si>
  <si>
    <t>85219</t>
  </si>
  <si>
    <t>Ośrodki Pomocy Społecznej</t>
  </si>
  <si>
    <t>85212</t>
  </si>
  <si>
    <t>Świadczenia rodzinne, świadczenia z funduszu alimentacyjnego oraz składki na ubezpieczenia emerytalne i rentowe z ubezpieczenia społecznego.</t>
  </si>
  <si>
    <t>85214</t>
  </si>
  <si>
    <t>Zasiłki i pomoc w naturze oraz składki na ubezpieczenia emerytalne i rentowe.</t>
  </si>
  <si>
    <t>-19277,51</t>
  </si>
  <si>
    <t>900</t>
  </si>
  <si>
    <t>90003</t>
  </si>
  <si>
    <t>Oczyszczanie miast i wsi</t>
  </si>
  <si>
    <t>Pozostała działalność</t>
  </si>
  <si>
    <t>Wydatki ogółem</t>
  </si>
  <si>
    <t xml:space="preserve">Załącznik nr 3 do Uchwały nr 222/XXXVIII/2010 Rady Gminy Gostynin z dnia 19 marca 2010 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</si>
  <si>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</si>
  <si>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</si>
  <si>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</si>
  <si>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</si>
  <si>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</si>
  <si>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</si>
  <si>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</si>
  <si>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</si>
  <si>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</si>
  <si>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Po    zmianie</t>
  </si>
  <si>
    <t xml:space="preserve">TRANSPORT I ŁĄCZNOŚĆ </t>
  </si>
  <si>
    <t>Drogi publiczne gminne.</t>
  </si>
  <si>
    <t>Szkoły Podstawowe.</t>
  </si>
  <si>
    <t>Ośrodki Pomocy Społecznej.</t>
  </si>
  <si>
    <t>Oczyszczanie miast i wsi.</t>
  </si>
  <si>
    <t>Pozostała działalnosć.</t>
  </si>
  <si>
    <t>Ogółem wydatki</t>
  </si>
  <si>
    <t>Załącznik nr 4 do Uchwały nr 222/XXXVIII/2010 Rady Gostynin  z dnia 19 marca 2010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</si>
  <si>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</si>
  <si>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</si>
  <si>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</si>
  <si>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</si>
  <si>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</si>
  <si>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</si>
  <si>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</si>
  <si>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</si>
  <si>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</si>
  <si>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Drogi publiczne gminne</t>
  </si>
  <si>
    <t>Załącznik Nr 5 do Uchwały nr Rady Gminy Gostynin Nr 222/XXXVIII/2010 z dnia 19 marca 2010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</si>
  <si>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</si>
  <si>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</si>
  <si>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</si>
  <si>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</si>
  <si>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</si>
  <si>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</si>
  <si>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</si>
  <si>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</si>
  <si>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</si>
  <si>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</si>
  <si>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</si>
  <si>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</si>
  <si>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</si>
  <si>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</t>
  </si>
  <si>
    <t>O1010</t>
  </si>
  <si>
    <t>Budowa sieci wodociągowej wraz z przyłączami dla wsi Osiny -II etap i Jastrzębia dł. sieci-14.765 mb /p.51szt. oraz  budowa kanalizacji sanitarnej wraz z przyłączami i pompowniami dla wsi Dąbrówka, Górki Drugie i części wsi Baby Górne dł. Sieci – 9.184 mb / p. 51Szt.</t>
  </si>
  <si>
    <t xml:space="preserve">A.      
B. 4 500 000,00
C.     127 500,00
</t>
  </si>
  <si>
    <t>Budowa sieci wodociągowej wraz z przyłączami we wsi Huta Zaborowska – dł. sieci – 805 mb / p. 3 szt.</t>
  </si>
  <si>
    <t xml:space="preserve">A.      
B.
C.       3 000,00
</t>
  </si>
  <si>
    <t>Rozbudowa istniejących sieci wodociągowych i kanalizacyjnych m. in. w m. Gorzewo, Antoninów.</t>
  </si>
  <si>
    <t xml:space="preserve">A.      
B. 
C.    </t>
  </si>
  <si>
    <t>Budowa sieci kanalizacyjnej wraz z przyłączami dla wsi Zaborów Stary, Sokołów i części PGR oraz budowa sieci wodociągowej z przyłączami dla części wsi Sokołów dł. sieci kan.-6459,5 mb/p.94szt.dł.sieci wod.-1573 mb / p.45szt.</t>
  </si>
  <si>
    <t>A.      
B.  2 595 908,00
C.     182 000,00</t>
  </si>
  <si>
    <t>Budowa kanalizacji sanitarnej wraz z przyłączami dla m. Bierzewice – III etap dł. sieci – 2059,50mb/p.48szt.</t>
  </si>
  <si>
    <t>A.      
B.
C.     72 000,00</t>
  </si>
  <si>
    <t>Zaprojektowanie i budowa przydomowych hydroponicznych oczyszczalni ścieków w m. Miałkówek, Białe, Skrzany, Leśniewice i Rębów.</t>
  </si>
  <si>
    <t>A.      
B.
C        3 000,00</t>
  </si>
  <si>
    <t>Projekty na budowę  przydomowych oczyszczalni ścieków na terenie gm. Gostynin – 100szt.</t>
  </si>
  <si>
    <t xml:space="preserve">A.      
B.
C.   
</t>
  </si>
  <si>
    <t>Projekt modernizacji oczyszczalni ścieków w Sokołowie.</t>
  </si>
  <si>
    <t xml:space="preserve">Razem 010 </t>
  </si>
  <si>
    <t xml:space="preserve">A.      
B. 7 095 908,00
C.    387 500,00 </t>
  </si>
  <si>
    <t>Projekt zwiększenia wydajności studni w Bielawach ( w razie potrzeby również modernizacja SUW Bielawy).</t>
  </si>
  <si>
    <t>Projekt stacji uzdatniania wody w Sierakowie.</t>
  </si>
  <si>
    <t>Wyznaczanie i ustanowienie strefy ochrony pośredniej ujęć (studni) Nr 1 i Nr 2 w Krzywiu.</t>
  </si>
  <si>
    <t>Ogrodzenie studni głębinowej w Leśniewicach .</t>
  </si>
  <si>
    <t>Razem 400</t>
  </si>
  <si>
    <t>Przebudowa drogi gminnej Zaborów Nowy - Sokołów - II etap.</t>
  </si>
  <si>
    <t>A.      
B. 1 626 407,00
C. 191 342,00</t>
  </si>
  <si>
    <t>Przebudowa drogi gminnej Rumunki – Nagodów.</t>
  </si>
  <si>
    <t>A.      
B. 887 570,00
C.</t>
  </si>
  <si>
    <t>Przebudowa (modernizacja) drogi gminnej Białe – Antoninów.</t>
  </si>
  <si>
    <t>A.      
B. 300 000,00
C.</t>
  </si>
  <si>
    <t>Przebudowa drogi gminnej w m. Klusek.</t>
  </si>
  <si>
    <t>A.  75 000,00    
B.
C.</t>
  </si>
  <si>
    <t>Wykonanie części chodnika w Sierakówku.</t>
  </si>
  <si>
    <t xml:space="preserve">A.      
B.
C.
</t>
  </si>
  <si>
    <t>Budowa chodnika w Białotarsku na odcinku kościół do wysokości oczyszczalni ścieków.</t>
  </si>
  <si>
    <t xml:space="preserve">A.      
B. 244 710,00
C.
</t>
  </si>
  <si>
    <t>Opracowanie projektów budowlanych dróg gminnych : m.in.. Białe - Antoninów.</t>
  </si>
  <si>
    <t>Budowa wiaty przystankowej – fundusz sołecki Zwoleń.</t>
  </si>
  <si>
    <t>Budowa wiaty przystankowej – fundusz sołecki Sokołów.</t>
  </si>
  <si>
    <t>Budowa  wiat przystankowych w m. Helenów  (2szt.)– fundusz sołecki Helenów.</t>
  </si>
  <si>
    <t>Budowa chodnika z kostki brukowej w pasie drogi gminnej w Białem na długości ok.. 150 mb.</t>
  </si>
  <si>
    <t>Razem 600</t>
  </si>
  <si>
    <t>A. 75 000,00  
B. 3 058 687,00
C.  191 342,00</t>
  </si>
  <si>
    <t>Budynek Punktu Lekarskiego w Lucieniu - przebudowa i nadbudowa budynku.</t>
  </si>
  <si>
    <t xml:space="preserve">A.      
B. 252 309,40
C.
</t>
  </si>
  <si>
    <t>Budynek mieszkalny w Leśniewicach -ocieplenie ścian zewnętrznych, wymiana stolarki okiennej, ocieplenie dachu i wymiana pokrycia.</t>
  </si>
  <si>
    <t>A.      
B.
C.</t>
  </si>
  <si>
    <t>Zmiana sposobu użytkowania budynku po szkole w Skrzanach na lokale mieszkalne.</t>
  </si>
  <si>
    <t>A.      
B.
C.120 000,00</t>
  </si>
  <si>
    <t>Opracowanie projektu rozbudowy budynku mleczarni na lokale mieszkalne budowy i  3-ech budynków wielorodzinnych w Sokołowie.</t>
  </si>
  <si>
    <t>Zakup  budynku biurowego dla potrzeb Urzędu Gminy.</t>
  </si>
  <si>
    <t xml:space="preserve">A.      
B.
C.3 500 000,00
</t>
  </si>
  <si>
    <t>Montaż urządzeń na placu zabaw – fundusz sołecki Emilianów.</t>
  </si>
  <si>
    <t>Wykonanie ogrodzenia terenu przeznaczonego pod plac zabaw w m. Kozice- fundusz sołecki Kozice – Polesie.</t>
  </si>
  <si>
    <t>Modernizacja budynku gminnego w m. Zaborów Nowy- fundusz sołecki Zaborów Nowy -  Huta Zaborowska.</t>
  </si>
  <si>
    <t>Modernizacja budynku gminnego w m. Dąbrówka – fundusz sołecki Dąbrówka.</t>
  </si>
  <si>
    <t>Wykonanie ogrodzenia boiska oraz zakup bramek piłkarskich w m. Miałkówek – fundusz sołecki Miałkówek – Budy Lucieńskie.</t>
  </si>
  <si>
    <t>Wykonanie dwóch bramek na boisku sportowym na gruncie gminnym, niwelacja boiska, zakup murawy w m. Choinek</t>
  </si>
  <si>
    <t>Zakupy inwestycyjne – wykup działek</t>
  </si>
  <si>
    <t>Razem 700</t>
  </si>
  <si>
    <t>A.      
B. 252 309,40
C. 3 620 000,00</t>
  </si>
  <si>
    <t>Zakup kopiarki</t>
  </si>
  <si>
    <t>Zakup zestawów komputerowych</t>
  </si>
  <si>
    <t>Razem 750</t>
  </si>
  <si>
    <t xml:space="preserve">Zakup samochodu strażackiego </t>
  </si>
  <si>
    <t>Razem 754</t>
  </si>
  <si>
    <t>Zespół Szkoły Podstawowej i Gimnazjum w Lucieniu- utworzenie szkolnego placu zabaw, wykonanie kładki pieszej nad rzeką.</t>
  </si>
  <si>
    <t xml:space="preserve">A. 50 000,00     
B. 110 500,00
C.
</t>
  </si>
  <si>
    <t>Szkoła Podstawowa i Gimnazjum w Białotarsku - roboty wynikające z opracowanej ekspertyzy i malowanie wewnętrzne - sala gimnastyczna, utworzenie szkolnego placu zabaw.</t>
  </si>
  <si>
    <t xml:space="preserve">A. 63 850,00      
B.
C.
</t>
  </si>
  <si>
    <t>Zespół Szkoły Podstawowej i Gimnazjum w Solcu - ogrodzenie boiska szkolnego i uzupełnienie bieżni, wykonanie placu zabaw.</t>
  </si>
  <si>
    <t xml:space="preserve">A.      
B. 165 750,00
C.
</t>
  </si>
  <si>
    <t>Szkoła Podstawowa w Zwoleniu - ocieplenie budynku, boisko szkolne (bieżnia), wykonanie placu zabaw.</t>
  </si>
  <si>
    <t xml:space="preserve">A.      
B. 190 250,00
C.
</t>
  </si>
  <si>
    <t>Opracowanie projektu budowlanego wielobranżowego na budowę Sali gimnastycznej (przy szkole w Solcu i Sierakówku).</t>
  </si>
  <si>
    <t>Doposażenie placu zabaw przy szkole w m. Lucień – fundusz sołecki Lucień.</t>
  </si>
  <si>
    <t>Montaż urządzeń na placu zabaw przy szkole w m. Stefanów – fundusz sołecki Stefanów.</t>
  </si>
  <si>
    <t>Razem 801</t>
  </si>
  <si>
    <t>A.  113 850,00   B.  466 500,00
C.</t>
  </si>
  <si>
    <t>Budowa i rozbudowa oświetlenia drogowego.</t>
  </si>
  <si>
    <t>Wykonie projektu linii elektrycznej wraz z montażem opraw oświetleniowych w m. Jaworek – fundusz sołecki – Jaworek</t>
  </si>
  <si>
    <t>Montaż lampy oświetleniowej w m. Sokołów -fundusz sołecki Sokołów</t>
  </si>
  <si>
    <t>Zakup i montaż lamp oświetleniowych – 5szt. m. Solec, Wrząca – fundusz sołecki – Solec- Wrząca.</t>
  </si>
  <si>
    <t>Montaż lamp oświetleniowych w m. Rogożewek – 4szt. - fundusz sołecki</t>
  </si>
  <si>
    <t>Montaż lamp oświetleniowych w m. Stefanów – fundusz sołecki Stefanów.</t>
  </si>
  <si>
    <t xml:space="preserve">Razem 900 </t>
  </si>
  <si>
    <t>Remont budynku Domu Ludowego w Legardzie - II etap.</t>
  </si>
  <si>
    <t xml:space="preserve">A.      
B. 129 274,00
C.
</t>
  </si>
  <si>
    <t>Razem 921</t>
  </si>
  <si>
    <t>A.      
B. 129 274,00
C.</t>
  </si>
  <si>
    <t>A.     188 850,00 
B. 11 002 678,40
C.   4 198 842,00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</si>
  <si>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</si>
  <si>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</si>
  <si>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</si>
  <si>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</si>
  <si>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</si>
  <si>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 xml:space="preserve">     </t>
    </r>
    <r>
      <rPr>
        <sz val="10"/>
        <rFont val="Arial"/>
        <family val="2"/>
      </rPr>
      <t>- ………………….</t>
    </r>
  </si>
  <si>
    <t>wpłaty osób fizycznych za wykonanie przyłączy wodociągowych</t>
  </si>
  <si>
    <r>
      <t xml:space="preserve">     </t>
    </r>
    <r>
      <rPr>
        <i/>
        <sz val="10"/>
        <rFont val="Arial CE"/>
        <family val="2"/>
      </rPr>
      <t>- ………………….</t>
    </r>
  </si>
  <si>
    <t xml:space="preserve">środki pozyskane na budowę inwestycji </t>
  </si>
  <si>
    <t xml:space="preserve">uwaga: </t>
  </si>
  <si>
    <t>pożyczki poz. 2, 5, 6 w łącznej kwocie 1 774 500,00 zł.</t>
  </si>
  <si>
    <t>kredyty: pozostałe pozycje w łącznej kwocie: 6 182 700,00 zł.</t>
  </si>
  <si>
    <t>W budżecie uwzględniono wydatki z kolumn 8 i 9 tabeli. Pozostałe wartości z kolumny 10 zostaną urealnione w miarę pozyskiwania środków.</t>
  </si>
  <si>
    <t xml:space="preserve">Załącznik nr 6 do Uchwały Rady Gminy Gostynin Nr 222/XXXVIII/2010 z dnia 19 marca 2010 </t>
  </si>
  <si>
    <t>zmnieniającej Uchwałę Budżetową na 2010 rok.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</si>
  <si>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</si>
  <si>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</si>
  <si>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</si>
  <si>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</si>
  <si>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</si>
  <si>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</si>
  <si>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</si>
  <si>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</si>
  <si>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</si>
  <si>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</si>
  <si>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</si>
  <si>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</si>
  <si>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</si>
  <si>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</si>
  <si>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r>
      <t xml:space="preserve">Wydatki razem </t>
    </r>
    <r>
      <rPr>
        <sz val="6"/>
        <rFont val="Arial"/>
        <family val="2"/>
      </rPr>
      <t>(14+15+16+17)</t>
    </r>
  </si>
  <si>
    <t>pożyczki
i kredyty</t>
  </si>
  <si>
    <t>obligacje</t>
  </si>
  <si>
    <t>pozostałe**</t>
  </si>
  <si>
    <t>art. 5 ust. 1 
pkt 2 uofp</t>
  </si>
  <si>
    <t>pożyczki i kredyty</t>
  </si>
  <si>
    <t>art. 5 ust. 1 
pkt 3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</si>
  <si>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</si>
  <si>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</si>
  <si>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</si>
  <si>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</si>
  <si>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</si>
  <si>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</si>
  <si>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</si>
  <si>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</si>
  <si>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2011 r.</t>
  </si>
  <si>
    <t>2012 r.</t>
  </si>
  <si>
    <t>2013 r</t>
  </si>
  <si>
    <t>Wydatki bieżące razem:</t>
  </si>
  <si>
    <t>2.1</t>
  </si>
  <si>
    <t xml:space="preserve">         Program Operacyjny Kapitał Ludzki   - Działanie 9.5 Oddolne inicjatywy edukacyjne na obszarach wiejskich „Pomysł Na Sukces'                                                   </t>
  </si>
  <si>
    <t>Wydatki:</t>
  </si>
  <si>
    <t>852-85219</t>
  </si>
  <si>
    <t>2.2</t>
  </si>
  <si>
    <t>Poakcesyjny Program Wsparcia Obszarów Wiejskich</t>
  </si>
  <si>
    <t>852-85295</t>
  </si>
  <si>
    <t>2.3</t>
  </si>
  <si>
    <t>Program Operacyjny Kapitał Ludzki – Nr 1/POKL/7.1.1/2010- Rozwój i upowszechnianie aktywnej integracji przez Ośrodki Pomocy Społecznej „ Można Inaczej”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</si>
  <si>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</si>
  <si>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</si>
  <si>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</si>
  <si>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UZASADNIENIE</t>
  </si>
  <si>
    <t>Uzasadnienie do zmian w dochodach budżetu.</t>
  </si>
  <si>
    <t>1. Zmniejszenie subwencji ogólnej zgodnie z ostateczną informacją o planie subwencji na 2010 rok z Ministerstwa Finansów. Dz. 758.</t>
  </si>
  <si>
    <t>2. Wprowadzenie dotacji rozwojowej - Program Operacyjny Kapitał Ludzki  - Dział 852. kwota 164 317,87 zł.</t>
  </si>
  <si>
    <t xml:space="preserve">3. Wprowadzenie środków pieniężnych zgromadzonych na rachunku bankowym na dzień 1 marca 2010 roku oraz planowanych wpływów z tytułu opłat </t>
  </si>
  <si>
    <t xml:space="preserve">za korzystanie ze środowiska . Zadanie przeniesione do budżetu Gminy zgodnie z art.  16 Ustawy z dnia 20 listopada 2009 roku o zmianie ustawy - </t>
  </si>
  <si>
    <t>Prawo ochrony środowiska oraz niektórych ustaw (Dz. U. Nr 215 poz 17006) - Dział 900.</t>
  </si>
  <si>
    <t>Uzasadnienie do zmian w wydatkach budżetu.</t>
  </si>
  <si>
    <t>1. Postanawia się dokonać przesunięcia środków na budowę chodnika w Białem w wysokości 11 598,91 zł (Dz. 600 Rozdz. 60016)</t>
  </si>
  <si>
    <t>2. Zmniejsza się wydatki  w związku z informacją z Min.Finansów o ostatecznej kwocie subwencji oświatowej na 2010 r. (Dz.801 R.80101).</t>
  </si>
  <si>
    <t xml:space="preserve">3. W związku wykorzystaniem środków przeznaczonych na usuwanie śniegu i lodu z dróg gminnych postanawia się </t>
  </si>
  <si>
    <t>przesunąć kwotę 100 000,00 zł. z wydatków przeznaczonych na bieżące utrzymanie dróg (Dz.600 Rozdz. 60016) na wydatki związane</t>
  </si>
  <si>
    <t>z usuwaniem śniegu i lodu na drogach gminnych (Dz.900 rozdz. 90003).</t>
  </si>
  <si>
    <t>4. W związku z likwidacją Gminnego Funduszu Ochrony Środowiska i Gospodarki Wodnej włącza się środki ujęte w planie do budżetu Gminy.</t>
  </si>
  <si>
    <t>5. Dokonuje się przesunięcia kwoty 12 000,00 z Działu 852 Rozdz. 85219 - Gminne Ośrodki Pomocy Społecznej</t>
  </si>
  <si>
    <t xml:space="preserve">do działu 852 Rozdział 85212 - Świadczenia rodzinne, świadczenia z funduszu alimetacyjnego oraz skłądki na ubezpieczenia emerytalne </t>
  </si>
  <si>
    <t>i rentowe z ubezpieczenia społecznego na pokrycie kosztów obsługi Funduszu alimentacyjnego - wynagrodzenia i pochodne.</t>
  </si>
  <si>
    <t xml:space="preserve">Ponadto dokonuje się przesunięcia w Dziale 852 Rozdział 85212 kwoty 42 300,00 zł. z wydatków bieżących na wynagrodzenia - </t>
  </si>
  <si>
    <t>obsługę Funduszu alimentacyjnego.</t>
  </si>
  <si>
    <t xml:space="preserve">6. Wprowadza się do budżetu wydatki związane z realizacją Programu Operayjnego Kapitał Ludzki - łączna kwota projektu: 183 595,38 zł, </t>
  </si>
  <si>
    <t>z czego kwota 164 317,87 zł. stanowi dotację, zaś 19 277,51 zł. - udział własny Gminy w projekcie.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</si>
</sst>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_-* #,##0.00\ _z_ł_-;\-* #,##0.00\ _z_ł_-;_-* \-??\ _z_ł_-;_-@_-"/>
    <numFmt numFmtId="167" formatCode="#,##0"/>
    <numFmt numFmtId="168" formatCode="@"/>
    <numFmt numFmtId="169" formatCode="#,###.00"/>
    <numFmt numFmtId="170" formatCode="0"/>
  </numFmts>
  <fonts count="32">
    <font>
      <sz val="10"/>
      <name val="Arial"/>
      <family val="2"/>
    </font>
    <font>
      <sz val="11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7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Arial CE"/>
      <family val="2"/>
    </font>
    <font>
      <b/>
      <u val="single"/>
      <sz val="10.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u val="single"/>
      <sz val="9"/>
      <name val="Arial"/>
      <family val="2"/>
    </font>
    <font>
      <sz val="10"/>
      <name val="Lucida Sans Unicode"/>
      <family val="2"/>
    </font>
    <font>
      <i/>
      <sz val="10"/>
      <name val="Lucida Sans Unicode"/>
      <family val="2"/>
    </font>
    <font>
      <b/>
      <sz val="6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70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22">
      <alignment/>
      <protection/>
    </xf>
    <xf numFmtId="164" fontId="0" fillId="0" borderId="0" xfId="22" applyFont="1" applyFill="1" applyAlignment="1">
      <alignment horizontal="right"/>
      <protection/>
    </xf>
    <xf numFmtId="164" fontId="3" fillId="0" borderId="1" xfId="0" applyFont="1" applyBorder="1" applyAlignment="1">
      <alignment/>
    </xf>
    <xf numFmtId="164" fontId="4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4" fillId="2" borderId="4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right" vertical="center"/>
    </xf>
    <xf numFmtId="164" fontId="9" fillId="0" borderId="7" xfId="0" applyFont="1" applyBorder="1" applyAlignment="1">
      <alignment horizontal="left" vertical="center" wrapText="1"/>
    </xf>
    <xf numFmtId="165" fontId="10" fillId="0" borderId="7" xfId="0" applyNumberFormat="1" applyFont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166" fontId="6" fillId="0" borderId="8" xfId="0" applyNumberFormat="1" applyFont="1" applyBorder="1" applyAlignment="1">
      <alignment horizontal="right" vertical="center"/>
    </xf>
    <xf numFmtId="166" fontId="6" fillId="0" borderId="6" xfId="0" applyNumberFormat="1" applyFont="1" applyBorder="1" applyAlignment="1">
      <alignment horizontal="right" vertical="center"/>
    </xf>
    <xf numFmtId="164" fontId="5" fillId="0" borderId="0" xfId="0" applyFont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left" vertical="center" wrapText="1"/>
    </xf>
    <xf numFmtId="165" fontId="11" fillId="0" borderId="7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165" fontId="10" fillId="0" borderId="6" xfId="0" applyNumberFormat="1" applyFont="1" applyBorder="1" applyAlignment="1">
      <alignment vertical="center"/>
    </xf>
    <xf numFmtId="165" fontId="10" fillId="0" borderId="8" xfId="0" applyNumberFormat="1" applyFont="1" applyBorder="1" applyAlignment="1">
      <alignment vertical="center"/>
    </xf>
    <xf numFmtId="166" fontId="7" fillId="0" borderId="8" xfId="0" applyNumberFormat="1" applyFont="1" applyBorder="1" applyAlignment="1">
      <alignment vertical="center"/>
    </xf>
    <xf numFmtId="166" fontId="7" fillId="0" borderId="8" xfId="0" applyNumberFormat="1" applyFont="1" applyBorder="1" applyAlignment="1">
      <alignment horizontal="right" vertical="center"/>
    </xf>
    <xf numFmtId="166" fontId="7" fillId="0" borderId="6" xfId="0" applyNumberFormat="1" applyFont="1" applyBorder="1" applyAlignment="1">
      <alignment horizontal="right" vertical="center"/>
    </xf>
    <xf numFmtId="165" fontId="11" fillId="0" borderId="6" xfId="0" applyNumberFormat="1" applyFont="1" applyBorder="1" applyAlignment="1">
      <alignment vertical="center"/>
    </xf>
    <xf numFmtId="165" fontId="11" fillId="0" borderId="8" xfId="0" applyNumberFormat="1" applyFont="1" applyBorder="1" applyAlignment="1">
      <alignment vertical="center"/>
    </xf>
    <xf numFmtId="166" fontId="6" fillId="0" borderId="8" xfId="0" applyNumberFormat="1" applyFont="1" applyBorder="1" applyAlignment="1">
      <alignment vertical="center"/>
    </xf>
    <xf numFmtId="164" fontId="3" fillId="0" borderId="6" xfId="0" applyFont="1" applyBorder="1" applyAlignment="1">
      <alignment vertical="center"/>
    </xf>
    <xf numFmtId="164" fontId="12" fillId="0" borderId="7" xfId="0" applyFont="1" applyBorder="1" applyAlignment="1">
      <alignment vertical="center" wrapText="1"/>
    </xf>
    <xf numFmtId="167" fontId="10" fillId="0" borderId="8" xfId="0" applyNumberFormat="1" applyFont="1" applyBorder="1" applyAlignment="1">
      <alignment vertical="center"/>
    </xf>
    <xf numFmtId="167" fontId="10" fillId="0" borderId="6" xfId="0" applyNumberFormat="1" applyFont="1" applyBorder="1" applyAlignment="1">
      <alignment vertical="center"/>
    </xf>
    <xf numFmtId="164" fontId="13" fillId="0" borderId="2" xfId="0" applyFont="1" applyBorder="1" applyAlignment="1">
      <alignment vertical="center" wrapText="1"/>
    </xf>
    <xf numFmtId="167" fontId="10" fillId="0" borderId="2" xfId="0" applyNumberFormat="1" applyFont="1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7" xfId="0" applyFont="1" applyBorder="1" applyAlignment="1">
      <alignment vertical="center" wrapText="1"/>
    </xf>
    <xf numFmtId="167" fontId="11" fillId="0" borderId="2" xfId="0" applyNumberFormat="1" applyFont="1" applyBorder="1" applyAlignment="1">
      <alignment vertical="center"/>
    </xf>
    <xf numFmtId="167" fontId="14" fillId="0" borderId="2" xfId="0" applyNumberFormat="1" applyFont="1" applyBorder="1" applyAlignment="1">
      <alignment vertical="center"/>
    </xf>
    <xf numFmtId="164" fontId="4" fillId="0" borderId="2" xfId="0" applyFont="1" applyBorder="1" applyAlignment="1">
      <alignment horizontal="right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4" fontId="0" fillId="0" borderId="0" xfId="0" applyAlignment="1">
      <alignment vertical="center"/>
    </xf>
    <xf numFmtId="164" fontId="4" fillId="2" borderId="6" xfId="0" applyFont="1" applyFill="1" applyBorder="1" applyAlignment="1">
      <alignment horizontal="center" vertical="center"/>
    </xf>
    <xf numFmtId="164" fontId="4" fillId="2" borderId="9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left" vertical="center"/>
    </xf>
    <xf numFmtId="164" fontId="4" fillId="2" borderId="6" xfId="0" applyFont="1" applyFill="1" applyBorder="1" applyAlignment="1">
      <alignment horizontal="center" vertical="center" wrapText="1"/>
    </xf>
    <xf numFmtId="164" fontId="9" fillId="2" borderId="10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8" fontId="3" fillId="0" borderId="6" xfId="22" applyNumberFormat="1" applyFont="1" applyBorder="1" applyAlignment="1">
      <alignment horizontal="center" vertical="center"/>
      <protection/>
    </xf>
    <xf numFmtId="168" fontId="3" fillId="0" borderId="7" xfId="22" applyNumberFormat="1" applyFont="1" applyBorder="1" applyAlignment="1">
      <alignment horizontal="center" vertical="center"/>
      <protection/>
    </xf>
    <xf numFmtId="164" fontId="3" fillId="0" borderId="7" xfId="22" applyFont="1" applyBorder="1" applyAlignment="1">
      <alignment vertical="center" wrapText="1"/>
      <protection/>
    </xf>
    <xf numFmtId="165" fontId="12" fillId="0" borderId="6" xfId="22" applyNumberFormat="1" applyFont="1" applyBorder="1" applyAlignment="1">
      <alignment vertical="center"/>
      <protection/>
    </xf>
    <xf numFmtId="165" fontId="12" fillId="3" borderId="8" xfId="22" applyNumberFormat="1" applyFont="1" applyFill="1" applyBorder="1" applyAlignment="1">
      <alignment vertical="center"/>
      <protection/>
    </xf>
    <xf numFmtId="168" fontId="0" fillId="0" borderId="2" xfId="22" applyNumberFormat="1" applyBorder="1" applyAlignment="1">
      <alignment horizontal="center" vertical="center"/>
      <protection/>
    </xf>
    <xf numFmtId="168" fontId="0" fillId="0" borderId="11" xfId="22" applyNumberFormat="1" applyFont="1" applyBorder="1" applyAlignment="1">
      <alignment horizontal="center" vertical="center"/>
      <protection/>
    </xf>
    <xf numFmtId="164" fontId="0" fillId="0" borderId="11" xfId="22" applyFont="1" applyBorder="1" applyAlignment="1">
      <alignment vertical="center" wrapText="1"/>
      <protection/>
    </xf>
    <xf numFmtId="165" fontId="13" fillId="0" borderId="2" xfId="22" applyNumberFormat="1" applyFont="1" applyBorder="1" applyAlignment="1">
      <alignment vertical="center"/>
      <protection/>
    </xf>
    <xf numFmtId="165" fontId="13" fillId="0" borderId="5" xfId="22" applyNumberFormat="1" applyFont="1" applyBorder="1" applyAlignment="1">
      <alignment vertical="center"/>
      <protection/>
    </xf>
    <xf numFmtId="165" fontId="0" fillId="0" borderId="0" xfId="0" applyNumberFormat="1" applyAlignment="1">
      <alignment/>
    </xf>
    <xf numFmtId="168" fontId="0" fillId="0" borderId="7" xfId="22" applyNumberFormat="1" applyBorder="1" applyAlignment="1">
      <alignment horizontal="center" vertical="center"/>
      <protection/>
    </xf>
    <xf numFmtId="165" fontId="12" fillId="0" borderId="8" xfId="22" applyNumberFormat="1" applyFont="1" applyBorder="1" applyAlignment="1">
      <alignment vertical="center"/>
      <protection/>
    </xf>
    <xf numFmtId="168" fontId="0" fillId="0" borderId="6" xfId="22" applyNumberFormat="1" applyBorder="1" applyAlignment="1">
      <alignment horizontal="center" vertical="center"/>
      <protection/>
    </xf>
    <xf numFmtId="164" fontId="0" fillId="0" borderId="7" xfId="22" applyFont="1" applyBorder="1" applyAlignment="1">
      <alignment vertical="center" wrapText="1"/>
      <protection/>
    </xf>
    <xf numFmtId="165" fontId="13" fillId="0" borderId="6" xfId="22" applyNumberFormat="1" applyFont="1" applyBorder="1" applyAlignment="1">
      <alignment vertical="center"/>
      <protection/>
    </xf>
    <xf numFmtId="165" fontId="13" fillId="0" borderId="8" xfId="22" applyNumberFormat="1" applyFont="1" applyBorder="1" applyAlignment="1">
      <alignment vertical="center"/>
      <protection/>
    </xf>
    <xf numFmtId="164" fontId="0" fillId="0" borderId="2" xfId="22" applyFont="1" applyBorder="1" applyAlignment="1">
      <alignment horizontal="center" vertical="center" wrapText="1"/>
      <protection/>
    </xf>
    <xf numFmtId="165" fontId="13" fillId="0" borderId="2" xfId="22" applyNumberFormat="1" applyFont="1" applyBorder="1" applyAlignment="1">
      <alignment horizontal="center" vertical="center"/>
      <protection/>
    </xf>
    <xf numFmtId="165" fontId="13" fillId="0" borderId="2" xfId="22" applyNumberFormat="1" applyFont="1" applyBorder="1" applyAlignment="1">
      <alignment horizontal="right" vertical="center"/>
      <protection/>
    </xf>
    <xf numFmtId="164" fontId="0" fillId="0" borderId="2" xfId="22" applyFont="1" applyBorder="1" applyAlignment="1">
      <alignment vertical="center" wrapText="1"/>
      <protection/>
    </xf>
    <xf numFmtId="165" fontId="13" fillId="0" borderId="9" xfId="22" applyNumberFormat="1" applyFont="1" applyBorder="1" applyAlignment="1">
      <alignment horizontal="center" vertical="center"/>
      <protection/>
    </xf>
    <xf numFmtId="165" fontId="13" fillId="0" borderId="12" xfId="22" applyNumberFormat="1" applyFont="1" applyBorder="1" applyAlignment="1">
      <alignment horizontal="center" vertical="center"/>
      <protection/>
    </xf>
    <xf numFmtId="165" fontId="13" fillId="0" borderId="12" xfId="22" applyNumberFormat="1" applyFont="1" applyBorder="1" applyAlignment="1">
      <alignment horizontal="right" vertical="center"/>
      <protection/>
    </xf>
    <xf numFmtId="164" fontId="0" fillId="0" borderId="13" xfId="22" applyFont="1" applyBorder="1" applyAlignment="1">
      <alignment vertical="center" wrapText="1"/>
      <protection/>
    </xf>
    <xf numFmtId="165" fontId="13" fillId="0" borderId="8" xfId="22" applyNumberFormat="1" applyFont="1" applyBorder="1" applyAlignment="1">
      <alignment horizontal="right" vertical="center"/>
      <protection/>
    </xf>
    <xf numFmtId="164" fontId="0" fillId="0" borderId="6" xfId="0" applyBorder="1" applyAlignment="1">
      <alignment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4" fontId="4" fillId="0" borderId="2" xfId="22" applyFont="1" applyBorder="1" applyAlignment="1">
      <alignment horizontal="center" vertical="center"/>
      <protection/>
    </xf>
    <xf numFmtId="165" fontId="9" fillId="0" borderId="11" xfId="22" applyNumberFormat="1" applyFont="1" applyBorder="1" applyAlignment="1">
      <alignment vertical="center"/>
      <protection/>
    </xf>
    <xf numFmtId="165" fontId="6" fillId="0" borderId="11" xfId="22" applyNumberFormat="1" applyFont="1" applyBorder="1" applyAlignment="1">
      <alignment vertical="center"/>
      <protection/>
    </xf>
    <xf numFmtId="165" fontId="9" fillId="0" borderId="2" xfId="22" applyNumberFormat="1" applyFont="1" applyBorder="1" applyAlignment="1">
      <alignment vertical="center"/>
      <protection/>
    </xf>
    <xf numFmtId="164" fontId="15" fillId="0" borderId="0" xfId="0" applyFont="1" applyAlignment="1">
      <alignment/>
    </xf>
    <xf numFmtId="164" fontId="5" fillId="0" borderId="0" xfId="22" applyFont="1" applyBorder="1" applyAlignment="1">
      <alignment vertical="center"/>
      <protection/>
    </xf>
    <xf numFmtId="164" fontId="0" fillId="0" borderId="0" xfId="0" applyFont="1" applyAlignment="1">
      <alignment/>
    </xf>
    <xf numFmtId="164" fontId="0" fillId="0" borderId="0" xfId="22" applyAlignment="1">
      <alignment vertical="center"/>
      <protection/>
    </xf>
    <xf numFmtId="167" fontId="0" fillId="0" borderId="0" xfId="22" applyNumberFormat="1" applyFill="1" applyBorder="1" applyAlignment="1">
      <alignment vertical="center"/>
      <protection/>
    </xf>
    <xf numFmtId="167" fontId="0" fillId="0" borderId="0" xfId="22" applyNumberFormat="1" applyFont="1" applyFill="1" applyBorder="1" applyAlignment="1">
      <alignment vertical="center"/>
      <protection/>
    </xf>
    <xf numFmtId="167" fontId="0" fillId="0" borderId="0" xfId="22" applyNumberFormat="1">
      <alignment/>
      <protection/>
    </xf>
    <xf numFmtId="164" fontId="5" fillId="0" borderId="0" xfId="22" applyFont="1" applyFill="1" applyAlignment="1">
      <alignment vertical="center"/>
      <protection/>
    </xf>
    <xf numFmtId="164" fontId="4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7" fontId="0" fillId="0" borderId="0" xfId="23" applyNumberFormat="1" applyFont="1" applyBorder="1" applyAlignment="1">
      <alignment vertical="center" wrapText="1"/>
      <protection/>
    </xf>
    <xf numFmtId="164" fontId="5" fillId="0" borderId="0" xfId="23" applyFont="1" applyAlignment="1">
      <alignment vertical="center"/>
      <protection/>
    </xf>
    <xf numFmtId="164" fontId="2" fillId="0" borderId="0" xfId="23" applyFont="1" applyAlignment="1">
      <alignment vertical="center"/>
      <protection/>
    </xf>
    <xf numFmtId="164" fontId="0" fillId="0" borderId="0" xfId="23">
      <alignment/>
      <protection/>
    </xf>
    <xf numFmtId="164" fontId="0" fillId="0" borderId="0" xfId="23" applyFont="1" applyFill="1" applyAlignment="1">
      <alignment horizontal="right"/>
      <protection/>
    </xf>
    <xf numFmtId="164" fontId="16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17" fillId="0" borderId="0" xfId="0" applyFont="1" applyAlignment="1">
      <alignment horizontal="center"/>
    </xf>
    <xf numFmtId="164" fontId="18" fillId="2" borderId="2" xfId="0" applyFont="1" applyFill="1" applyBorder="1" applyAlignment="1">
      <alignment horizontal="center" vertical="center" wrapText="1"/>
    </xf>
    <xf numFmtId="164" fontId="18" fillId="2" borderId="3" xfId="0" applyFont="1" applyFill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19" fillId="0" borderId="2" xfId="0" applyFont="1" applyBorder="1" applyAlignment="1">
      <alignment horizontal="center" vertical="center" wrapText="1"/>
    </xf>
    <xf numFmtId="168" fontId="3" fillId="0" borderId="6" xfId="23" applyNumberFormat="1" applyFont="1" applyBorder="1" applyAlignment="1">
      <alignment horizontal="center" vertical="center"/>
      <protection/>
    </xf>
    <xf numFmtId="168" fontId="3" fillId="0" borderId="7" xfId="23" applyNumberFormat="1" applyFont="1" applyBorder="1" applyAlignment="1">
      <alignment horizontal="center" vertical="center"/>
      <protection/>
    </xf>
    <xf numFmtId="164" fontId="20" fillId="0" borderId="7" xfId="23" applyFont="1" applyBorder="1" applyAlignment="1">
      <alignment horizontal="left" vertical="center" wrapText="1"/>
      <protection/>
    </xf>
    <xf numFmtId="165" fontId="10" fillId="0" borderId="2" xfId="23" applyNumberFormat="1" applyFont="1" applyBorder="1" applyAlignment="1">
      <alignment vertical="center" wrapText="1"/>
      <protection/>
    </xf>
    <xf numFmtId="168" fontId="0" fillId="0" borderId="2" xfId="23" applyNumberFormat="1" applyBorder="1" applyAlignment="1">
      <alignment horizontal="center" vertical="center"/>
      <protection/>
    </xf>
    <xf numFmtId="168" fontId="0" fillId="0" borderId="11" xfId="23" applyNumberFormat="1" applyFont="1" applyBorder="1" applyAlignment="1">
      <alignment horizontal="center" vertical="center"/>
      <protection/>
    </xf>
    <xf numFmtId="164" fontId="21" fillId="0" borderId="11" xfId="23" applyFont="1" applyBorder="1" applyAlignment="1">
      <alignment horizontal="left" vertical="center" wrapText="1"/>
      <protection/>
    </xf>
    <xf numFmtId="165" fontId="11" fillId="0" borderId="2" xfId="23" applyNumberFormat="1" applyFont="1" applyBorder="1" applyAlignment="1">
      <alignment vertical="center" wrapText="1"/>
      <protection/>
    </xf>
    <xf numFmtId="168" fontId="0" fillId="0" borderId="6" xfId="23" applyNumberFormat="1" applyBorder="1" applyAlignment="1">
      <alignment horizontal="center" vertical="center"/>
      <protection/>
    </xf>
    <xf numFmtId="168" fontId="0" fillId="0" borderId="7" xfId="23" applyNumberFormat="1" applyFont="1" applyBorder="1" applyAlignment="1">
      <alignment horizontal="center" vertical="center"/>
      <protection/>
    </xf>
    <xf numFmtId="164" fontId="21" fillId="0" borderId="7" xfId="23" applyFont="1" applyBorder="1" applyAlignment="1">
      <alignment horizontal="left" vertical="center" wrapText="1"/>
      <protection/>
    </xf>
    <xf numFmtId="164" fontId="21" fillId="0" borderId="2" xfId="23" applyFont="1" applyBorder="1" applyAlignment="1">
      <alignment horizontal="left" vertical="center" wrapText="1"/>
      <protection/>
    </xf>
    <xf numFmtId="165" fontId="11" fillId="0" borderId="2" xfId="23" applyNumberFormat="1" applyFont="1" applyBorder="1" applyAlignment="1">
      <alignment horizontal="center" vertical="center" wrapText="1"/>
      <protection/>
    </xf>
    <xf numFmtId="165" fontId="11" fillId="0" borderId="6" xfId="23" applyNumberFormat="1" applyFont="1" applyBorder="1" applyAlignment="1">
      <alignment horizontal="center" vertical="center" wrapText="1"/>
      <protection/>
    </xf>
    <xf numFmtId="164" fontId="21" fillId="0" borderId="2" xfId="22" applyFont="1" applyBorder="1" applyAlignment="1">
      <alignment horizontal="left" vertical="center" wrapText="1"/>
      <protection/>
    </xf>
    <xf numFmtId="165" fontId="11" fillId="0" borderId="11" xfId="23" applyNumberFormat="1" applyFont="1" applyBorder="1" applyAlignment="1">
      <alignment horizontal="center" vertical="center" wrapText="1"/>
      <protection/>
    </xf>
    <xf numFmtId="165" fontId="11" fillId="0" borderId="5" xfId="23" applyNumberFormat="1" applyFont="1" applyBorder="1" applyAlignment="1">
      <alignment horizontal="center" vertical="center" wrapText="1"/>
      <protection/>
    </xf>
    <xf numFmtId="164" fontId="21" fillId="0" borderId="13" xfId="22" applyFont="1" applyBorder="1" applyAlignment="1">
      <alignment horizontal="left" vertical="center" wrapText="1"/>
      <protection/>
    </xf>
    <xf numFmtId="165" fontId="11" fillId="0" borderId="3" xfId="23" applyNumberFormat="1" applyFont="1" applyBorder="1" applyAlignment="1">
      <alignment vertical="center" wrapText="1"/>
      <protection/>
    </xf>
    <xf numFmtId="164" fontId="0" fillId="0" borderId="14" xfId="0" applyFont="1" applyBorder="1" applyAlignment="1">
      <alignment vertical="top" wrapText="1"/>
    </xf>
    <xf numFmtId="164" fontId="0" fillId="0" borderId="2" xfId="0" applyFont="1" applyBorder="1" applyAlignment="1">
      <alignment vertical="top" wrapText="1"/>
    </xf>
    <xf numFmtId="164" fontId="3" fillId="0" borderId="2" xfId="23" applyFont="1" applyBorder="1" applyAlignment="1">
      <alignment horizontal="center" vertical="center" wrapText="1"/>
      <protection/>
    </xf>
    <xf numFmtId="164" fontId="17" fillId="0" borderId="0" xfId="0" applyFont="1" applyAlignment="1">
      <alignment vertical="center"/>
    </xf>
    <xf numFmtId="164" fontId="5" fillId="0" borderId="0" xfId="22" applyFont="1" applyAlignment="1">
      <alignment vertical="center"/>
      <protection/>
    </xf>
    <xf numFmtId="167" fontId="0" fillId="0" borderId="0" xfId="24" applyNumberFormat="1" applyFont="1" applyBorder="1" applyAlignment="1">
      <alignment horizontal="right" vertical="center" wrapText="1"/>
      <protection/>
    </xf>
    <xf numFmtId="164" fontId="0" fillId="0" borderId="0" xfId="24" applyAlignment="1">
      <alignment vertical="center"/>
      <protection/>
    </xf>
    <xf numFmtId="164" fontId="5" fillId="0" borderId="0" xfId="24" applyFont="1" applyAlignment="1">
      <alignment horizontal="right" vertical="center"/>
      <protection/>
    </xf>
    <xf numFmtId="164" fontId="0" fillId="0" borderId="0" xfId="24" applyFont="1" applyFill="1" applyAlignment="1">
      <alignment horizontal="right"/>
      <protection/>
    </xf>
    <xf numFmtId="164" fontId="16" fillId="0" borderId="0" xfId="24" applyFont="1" applyAlignment="1">
      <alignment horizontal="center" vertical="center"/>
      <protection/>
    </xf>
    <xf numFmtId="164" fontId="0" fillId="0" borderId="0" xfId="24" applyAlignment="1">
      <alignment horizontal="right" vertical="center"/>
      <protection/>
    </xf>
    <xf numFmtId="164" fontId="10" fillId="2" borderId="2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3" fillId="0" borderId="15" xfId="24" applyFont="1" applyBorder="1" applyAlignment="1">
      <alignment horizontal="center" vertical="center" wrapText="1"/>
      <protection/>
    </xf>
    <xf numFmtId="164" fontId="3" fillId="0" borderId="15" xfId="24" applyFont="1" applyBorder="1" applyAlignment="1">
      <alignment vertical="center" wrapText="1"/>
      <protection/>
    </xf>
    <xf numFmtId="165" fontId="10" fillId="0" borderId="15" xfId="24" applyNumberFormat="1" applyFont="1" applyBorder="1" applyAlignment="1">
      <alignment vertical="center" wrapText="1"/>
      <protection/>
    </xf>
    <xf numFmtId="164" fontId="0" fillId="0" borderId="16" xfId="24" applyFont="1" applyBorder="1" applyAlignment="1">
      <alignment horizontal="center" vertical="center" wrapText="1"/>
      <protection/>
    </xf>
    <xf numFmtId="164" fontId="0" fillId="0" borderId="16" xfId="24" applyFont="1" applyBorder="1" applyAlignment="1">
      <alignment vertical="center" wrapText="1"/>
      <protection/>
    </xf>
    <xf numFmtId="165" fontId="11" fillId="0" borderId="16" xfId="24" applyNumberFormat="1" applyFont="1" applyBorder="1" applyAlignment="1">
      <alignment vertical="center" wrapText="1"/>
      <protection/>
    </xf>
    <xf numFmtId="164" fontId="3" fillId="0" borderId="2" xfId="24" applyFont="1" applyBorder="1" applyAlignment="1">
      <alignment horizontal="center" vertical="center" wrapText="1"/>
      <protection/>
    </xf>
    <xf numFmtId="165" fontId="10" fillId="0" borderId="2" xfId="24" applyNumberFormat="1" applyFont="1" applyBorder="1" applyAlignment="1">
      <alignment vertical="center" wrapText="1"/>
      <protection/>
    </xf>
    <xf numFmtId="165" fontId="10" fillId="3" borderId="2" xfId="24" applyNumberFormat="1" applyFont="1" applyFill="1" applyBorder="1" applyAlignment="1">
      <alignment vertical="center" wrapText="1"/>
      <protection/>
    </xf>
    <xf numFmtId="164" fontId="0" fillId="0" borderId="0" xfId="21">
      <alignment/>
      <protection/>
    </xf>
    <xf numFmtId="164" fontId="0" fillId="0" borderId="0" xfId="21" applyAlignment="1">
      <alignment vertical="center"/>
      <protection/>
    </xf>
    <xf numFmtId="164" fontId="0" fillId="0" borderId="0" xfId="21" applyFont="1" applyAlignment="1">
      <alignment horizontal="right" vertical="center"/>
      <protection/>
    </xf>
    <xf numFmtId="164" fontId="0" fillId="0" borderId="0" xfId="21" applyFont="1" applyBorder="1" applyAlignment="1">
      <alignment horizontal="left" vertical="center"/>
      <protection/>
    </xf>
    <xf numFmtId="164" fontId="2" fillId="0" borderId="0" xfId="21" applyFont="1" applyBorder="1" applyAlignment="1">
      <alignment horizontal="center" vertical="center" wrapText="1"/>
      <protection/>
    </xf>
    <xf numFmtId="164" fontId="2" fillId="0" borderId="0" xfId="21" applyFont="1" applyAlignment="1">
      <alignment horizontal="center" vertical="center" wrapText="1"/>
      <protection/>
    </xf>
    <xf numFmtId="164" fontId="6" fillId="0" borderId="0" xfId="21" applyFont="1" applyAlignment="1">
      <alignment horizontal="right" vertical="center"/>
      <protection/>
    </xf>
    <xf numFmtId="164" fontId="4" fillId="2" borderId="2" xfId="21" applyFont="1" applyFill="1" applyBorder="1" applyAlignment="1">
      <alignment horizontal="center" vertical="center"/>
      <protection/>
    </xf>
    <xf numFmtId="164" fontId="4" fillId="2" borderId="2" xfId="21" applyFont="1" applyFill="1" applyBorder="1" applyAlignment="1">
      <alignment horizontal="center" vertical="center" wrapText="1"/>
      <protection/>
    </xf>
    <xf numFmtId="164" fontId="7" fillId="2" borderId="2" xfId="21" applyFont="1" applyFill="1" applyBorder="1" applyAlignment="1">
      <alignment horizontal="center" vertical="center" wrapText="1"/>
      <protection/>
    </xf>
    <xf numFmtId="164" fontId="22" fillId="2" borderId="2" xfId="21" applyFont="1" applyFill="1" applyBorder="1" applyAlignment="1">
      <alignment horizontal="center" vertical="center" wrapText="1"/>
      <protection/>
    </xf>
    <xf numFmtId="164" fontId="8" fillId="0" borderId="6" xfId="21" applyFont="1" applyBorder="1" applyAlignment="1">
      <alignment horizontal="center" vertical="center"/>
      <protection/>
    </xf>
    <xf numFmtId="164" fontId="13" fillId="0" borderId="2" xfId="21" applyFont="1" applyBorder="1" applyAlignment="1">
      <alignment horizontal="center" vertical="center"/>
      <protection/>
    </xf>
    <xf numFmtId="164" fontId="13" fillId="0" borderId="2" xfId="21" applyFont="1" applyBorder="1" applyAlignment="1">
      <alignment vertical="center" wrapText="1"/>
      <protection/>
    </xf>
    <xf numFmtId="165" fontId="13" fillId="0" borderId="2" xfId="21" applyNumberFormat="1" applyFont="1" applyBorder="1" applyAlignment="1">
      <alignment horizontal="right" vertical="center"/>
      <protection/>
    </xf>
    <xf numFmtId="165" fontId="13" fillId="0" borderId="2" xfId="21" applyNumberFormat="1" applyFont="1" applyBorder="1" applyAlignment="1">
      <alignment vertical="center" wrapText="1"/>
      <protection/>
    </xf>
    <xf numFmtId="164" fontId="13" fillId="0" borderId="2" xfId="21" applyFont="1" applyBorder="1" applyAlignment="1">
      <alignment vertical="center"/>
      <protection/>
    </xf>
    <xf numFmtId="165" fontId="13" fillId="0" borderId="2" xfId="21" applyNumberFormat="1" applyFont="1" applyBorder="1" applyAlignment="1">
      <alignment vertical="center" wrapText="1"/>
      <protection/>
    </xf>
    <xf numFmtId="164" fontId="0" fillId="0" borderId="2" xfId="21" applyBorder="1">
      <alignment/>
      <protection/>
    </xf>
    <xf numFmtId="164" fontId="13" fillId="0" borderId="2" xfId="21" applyFont="1" applyBorder="1" applyAlignment="1">
      <alignment wrapText="1"/>
      <protection/>
    </xf>
    <xf numFmtId="164" fontId="23" fillId="3" borderId="2" xfId="21" applyFont="1" applyFill="1" applyBorder="1" applyAlignment="1">
      <alignment horizontal="center" vertical="center"/>
      <protection/>
    </xf>
    <xf numFmtId="164" fontId="13" fillId="3" borderId="2" xfId="21" applyFont="1" applyFill="1" applyBorder="1" applyAlignment="1">
      <alignment vertical="center" wrapText="1"/>
      <protection/>
    </xf>
    <xf numFmtId="169" fontId="12" fillId="3" borderId="2" xfId="21" applyNumberFormat="1" applyFont="1" applyFill="1" applyBorder="1" applyAlignment="1">
      <alignment horizontal="right" vertical="center"/>
      <protection/>
    </xf>
    <xf numFmtId="169" fontId="10" fillId="3" borderId="2" xfId="21" applyNumberFormat="1" applyFont="1" applyFill="1" applyBorder="1" applyAlignment="1">
      <alignment wrapText="1"/>
      <protection/>
    </xf>
    <xf numFmtId="169" fontId="24" fillId="3" borderId="2" xfId="21" applyNumberFormat="1" applyFont="1" applyFill="1" applyBorder="1" applyAlignment="1">
      <alignment vertical="center"/>
      <protection/>
    </xf>
    <xf numFmtId="164" fontId="24" fillId="3" borderId="2" xfId="21" applyFont="1" applyFill="1" applyBorder="1" applyAlignment="1">
      <alignment vertical="center"/>
      <protection/>
    </xf>
    <xf numFmtId="170" fontId="13" fillId="0" borderId="2" xfId="21" applyNumberFormat="1" applyFont="1" applyBorder="1" applyAlignment="1">
      <alignment horizontal="center" vertical="center"/>
      <protection/>
    </xf>
    <xf numFmtId="170" fontId="23" fillId="3" borderId="2" xfId="21" applyNumberFormat="1" applyFont="1" applyFill="1" applyBorder="1" applyAlignment="1">
      <alignment horizontal="center" vertical="center"/>
      <protection/>
    </xf>
    <xf numFmtId="164" fontId="25" fillId="3" borderId="2" xfId="21" applyFont="1" applyFill="1" applyBorder="1" applyAlignment="1">
      <alignment vertical="center" wrapText="1"/>
      <protection/>
    </xf>
    <xf numFmtId="165" fontId="12" fillId="3" borderId="2" xfId="21" applyNumberFormat="1" applyFont="1" applyFill="1" applyBorder="1" applyAlignment="1">
      <alignment horizontal="right" vertical="center"/>
      <protection/>
    </xf>
    <xf numFmtId="165" fontId="24" fillId="3" borderId="2" xfId="21" applyNumberFormat="1" applyFont="1" applyFill="1" applyBorder="1" applyAlignment="1">
      <alignment vertical="center" wrapText="1"/>
      <protection/>
    </xf>
    <xf numFmtId="164" fontId="13" fillId="0" borderId="2" xfId="21" applyFont="1" applyBorder="1" applyAlignment="1">
      <alignment horizontal="center" vertical="center"/>
      <protection/>
    </xf>
    <xf numFmtId="164" fontId="13" fillId="0" borderId="2" xfId="21" applyFont="1" applyBorder="1" applyAlignment="1">
      <alignment vertical="center" wrapText="1"/>
      <protection/>
    </xf>
    <xf numFmtId="165" fontId="13" fillId="0" borderId="2" xfId="21" applyNumberFormat="1" applyFont="1" applyBorder="1" applyAlignment="1">
      <alignment horizontal="right" vertical="center"/>
      <protection/>
    </xf>
    <xf numFmtId="164" fontId="0" fillId="0" borderId="3" xfId="20" applyFont="1" applyBorder="1" applyAlignment="1">
      <alignment wrapText="1"/>
      <protection/>
    </xf>
    <xf numFmtId="164" fontId="25" fillId="3" borderId="2" xfId="21" applyFont="1" applyFill="1" applyBorder="1" applyAlignment="1">
      <alignment vertical="center" wrapText="1"/>
      <protection/>
    </xf>
    <xf numFmtId="165" fontId="12" fillId="3" borderId="2" xfId="21" applyNumberFormat="1" applyFont="1" applyFill="1" applyBorder="1" applyAlignment="1">
      <alignment vertical="center" wrapText="1"/>
      <protection/>
    </xf>
    <xf numFmtId="164" fontId="25" fillId="3" borderId="2" xfId="21" applyFont="1" applyFill="1" applyBorder="1" applyAlignment="1">
      <alignment vertical="center"/>
      <protection/>
    </xf>
    <xf numFmtId="164" fontId="11" fillId="0" borderId="2" xfId="21" applyFont="1" applyBorder="1" applyAlignment="1">
      <alignment vertical="center" wrapText="1"/>
      <protection/>
    </xf>
    <xf numFmtId="165" fontId="10" fillId="3" borderId="2" xfId="21" applyNumberFormat="1" applyFont="1" applyFill="1" applyBorder="1" applyAlignment="1">
      <alignment vertical="center" wrapText="1"/>
      <protection/>
    </xf>
    <xf numFmtId="164" fontId="13" fillId="0" borderId="2" xfId="21" applyFont="1" applyFill="1" applyBorder="1" applyAlignment="1">
      <alignment horizontal="center" vertical="center"/>
      <protection/>
    </xf>
    <xf numFmtId="164" fontId="13" fillId="0" borderId="2" xfId="21" applyFont="1" applyFill="1" applyBorder="1" applyAlignment="1">
      <alignment vertical="center" wrapText="1"/>
      <protection/>
    </xf>
    <xf numFmtId="165" fontId="13" fillId="0" borderId="2" xfId="21" applyNumberFormat="1" applyFont="1" applyFill="1" applyBorder="1" applyAlignment="1">
      <alignment horizontal="right" vertical="center"/>
      <protection/>
    </xf>
    <xf numFmtId="165" fontId="12" fillId="0" borderId="2" xfId="21" applyNumberFormat="1" applyFont="1" applyFill="1" applyBorder="1" applyAlignment="1">
      <alignment horizontal="right" vertical="center"/>
      <protection/>
    </xf>
    <xf numFmtId="165" fontId="13" fillId="0" borderId="2" xfId="21" applyNumberFormat="1" applyFont="1" applyFill="1" applyBorder="1" applyAlignment="1">
      <alignment vertical="center" wrapText="1"/>
      <protection/>
    </xf>
    <xf numFmtId="164" fontId="13" fillId="0" borderId="2" xfId="21" applyFont="1" applyFill="1" applyBorder="1" applyAlignment="1">
      <alignment vertical="center"/>
      <protection/>
    </xf>
    <xf numFmtId="164" fontId="25" fillId="0" borderId="2" xfId="21" applyFont="1" applyFill="1" applyBorder="1" applyAlignment="1">
      <alignment vertical="center"/>
      <protection/>
    </xf>
    <xf numFmtId="165" fontId="24" fillId="3" borderId="2" xfId="21" applyNumberFormat="1" applyFont="1" applyFill="1" applyBorder="1" applyAlignment="1">
      <alignment horizontal="right" vertical="center"/>
      <protection/>
    </xf>
    <xf numFmtId="165" fontId="13" fillId="3" borderId="2" xfId="21" applyNumberFormat="1" applyFont="1" applyFill="1" applyBorder="1" applyAlignment="1">
      <alignment vertical="center" wrapText="1"/>
      <protection/>
    </xf>
    <xf numFmtId="164" fontId="26" fillId="3" borderId="2" xfId="21" applyFont="1" applyFill="1" applyBorder="1" applyAlignment="1">
      <alignment horizontal="center" vertical="center"/>
      <protection/>
    </xf>
    <xf numFmtId="164" fontId="13" fillId="3" borderId="2" xfId="21" applyFont="1" applyFill="1" applyBorder="1" applyAlignment="1">
      <alignment vertical="center"/>
      <protection/>
    </xf>
    <xf numFmtId="164" fontId="24" fillId="3" borderId="2" xfId="21" applyFont="1" applyFill="1" applyBorder="1" applyAlignment="1">
      <alignment vertical="center" wrapText="1"/>
      <protection/>
    </xf>
    <xf numFmtId="164" fontId="26" fillId="4" borderId="2" xfId="21" applyFont="1" applyFill="1" applyBorder="1" applyAlignment="1">
      <alignment horizontal="center" vertical="center"/>
      <protection/>
    </xf>
    <xf numFmtId="164" fontId="9" fillId="4" borderId="2" xfId="21" applyFont="1" applyFill="1" applyBorder="1" applyAlignment="1">
      <alignment horizontal="left" vertical="center"/>
      <protection/>
    </xf>
    <xf numFmtId="169" fontId="26" fillId="4" borderId="2" xfId="21" applyNumberFormat="1" applyFont="1" applyFill="1" applyBorder="1" applyAlignment="1">
      <alignment vertical="center"/>
      <protection/>
    </xf>
    <xf numFmtId="165" fontId="26" fillId="4" borderId="2" xfId="21" applyNumberFormat="1" applyFont="1" applyFill="1" applyBorder="1" applyAlignment="1">
      <alignment vertical="center"/>
      <protection/>
    </xf>
    <xf numFmtId="165" fontId="26" fillId="4" borderId="2" xfId="21" applyNumberFormat="1" applyFont="1" applyFill="1" applyBorder="1" applyAlignment="1">
      <alignment vertical="center" wrapText="1"/>
      <protection/>
    </xf>
    <xf numFmtId="165" fontId="9" fillId="4" borderId="2" xfId="21" applyNumberFormat="1" applyFont="1" applyFill="1" applyBorder="1" applyAlignment="1">
      <alignment horizontal="center" vertical="center"/>
      <protection/>
    </xf>
    <xf numFmtId="164" fontId="27" fillId="0" borderId="0" xfId="21" applyFont="1" applyAlignment="1">
      <alignment vertical="center"/>
      <protection/>
    </xf>
    <xf numFmtId="164" fontId="0" fillId="0" borderId="0" xfId="21" applyFont="1" applyAlignment="1">
      <alignment vertical="center"/>
      <protection/>
    </xf>
    <xf numFmtId="164" fontId="28" fillId="0" borderId="0" xfId="21" applyFont="1" applyAlignment="1">
      <alignment vertical="center"/>
      <protection/>
    </xf>
    <xf numFmtId="164" fontId="0" fillId="0" borderId="0" xfId="21" applyFont="1">
      <alignment/>
      <protection/>
    </xf>
    <xf numFmtId="164" fontId="11" fillId="0" borderId="0" xfId="25" applyFont="1">
      <alignment/>
      <protection/>
    </xf>
    <xf numFmtId="164" fontId="11" fillId="0" borderId="0" xfId="25" applyFont="1" applyAlignment="1">
      <alignment horizontal="right"/>
      <protection/>
    </xf>
    <xf numFmtId="164" fontId="11" fillId="0" borderId="0" xfId="25" applyFont="1" applyBorder="1" applyAlignment="1">
      <alignment horizontal="right"/>
      <protection/>
    </xf>
    <xf numFmtId="164" fontId="11" fillId="0" borderId="0" xfId="25" applyFont="1" applyBorder="1" applyAlignment="1">
      <alignment/>
      <protection/>
    </xf>
    <xf numFmtId="164" fontId="3" fillId="0" borderId="0" xfId="25" applyFont="1" applyBorder="1" applyAlignment="1">
      <alignment horizontal="center"/>
      <protection/>
    </xf>
    <xf numFmtId="164" fontId="18" fillId="2" borderId="2" xfId="25" applyFont="1" applyFill="1" applyBorder="1" applyAlignment="1">
      <alignment horizontal="center" vertical="center"/>
      <protection/>
    </xf>
    <xf numFmtId="164" fontId="18" fillId="2" borderId="2" xfId="25" applyFont="1" applyFill="1" applyBorder="1" applyAlignment="1">
      <alignment horizontal="center" vertical="center" wrapText="1"/>
      <protection/>
    </xf>
    <xf numFmtId="164" fontId="29" fillId="2" borderId="2" xfId="25" applyFont="1" applyFill="1" applyBorder="1" applyAlignment="1">
      <alignment horizontal="center" vertical="center" wrapText="1"/>
      <protection/>
    </xf>
    <xf numFmtId="164" fontId="19" fillId="2" borderId="2" xfId="25" applyFont="1" applyFill="1" applyBorder="1" applyAlignment="1">
      <alignment horizontal="center" vertical="center" wrapText="1"/>
      <protection/>
    </xf>
    <xf numFmtId="164" fontId="19" fillId="0" borderId="2" xfId="25" applyFont="1" applyBorder="1" applyAlignment="1">
      <alignment horizontal="center" vertical="center"/>
      <protection/>
    </xf>
    <xf numFmtId="164" fontId="18" fillId="0" borderId="15" xfId="25" applyFont="1" applyBorder="1" applyAlignment="1">
      <alignment horizontal="center"/>
      <protection/>
    </xf>
    <xf numFmtId="164" fontId="18" fillId="0" borderId="15" xfId="25" applyFont="1" applyBorder="1">
      <alignment/>
      <protection/>
    </xf>
    <xf numFmtId="164" fontId="10" fillId="0" borderId="15" xfId="25" applyFont="1" applyBorder="1" applyAlignment="1">
      <alignment horizontal="center"/>
      <protection/>
    </xf>
    <xf numFmtId="164" fontId="10" fillId="0" borderId="15" xfId="25" applyFont="1" applyBorder="1">
      <alignment/>
      <protection/>
    </xf>
    <xf numFmtId="164" fontId="10" fillId="0" borderId="0" xfId="25" applyFont="1">
      <alignment/>
      <protection/>
    </xf>
    <xf numFmtId="164" fontId="30" fillId="0" borderId="16" xfId="25" applyFont="1" applyBorder="1" applyAlignment="1">
      <alignment horizontal="center" vertical="center"/>
      <protection/>
    </xf>
    <xf numFmtId="164" fontId="30" fillId="0" borderId="16" xfId="25" applyFont="1" applyBorder="1">
      <alignment/>
      <protection/>
    </xf>
    <xf numFmtId="164" fontId="11" fillId="0" borderId="16" xfId="25" applyFont="1" applyBorder="1" applyAlignment="1">
      <alignment horizontal="center" vertical="top"/>
      <protection/>
    </xf>
    <xf numFmtId="164" fontId="11" fillId="0" borderId="16" xfId="25" applyFont="1" applyBorder="1">
      <alignment/>
      <protection/>
    </xf>
    <xf numFmtId="169" fontId="11" fillId="0" borderId="16" xfId="25" applyNumberFormat="1" applyFont="1" applyBorder="1">
      <alignment/>
      <protection/>
    </xf>
    <xf numFmtId="164" fontId="11" fillId="0" borderId="16" xfId="25" applyFont="1" applyBorder="1" applyAlignment="1">
      <alignment/>
      <protection/>
    </xf>
    <xf numFmtId="164" fontId="18" fillId="0" borderId="16" xfId="25" applyFont="1" applyBorder="1" applyAlignment="1">
      <alignment horizontal="center"/>
      <protection/>
    </xf>
    <xf numFmtId="164" fontId="18" fillId="0" borderId="16" xfId="25" applyFont="1" applyBorder="1">
      <alignment/>
      <protection/>
    </xf>
    <xf numFmtId="164" fontId="10" fillId="0" borderId="16" xfId="25" applyFont="1" applyBorder="1" applyAlignment="1">
      <alignment horizontal="center"/>
      <protection/>
    </xf>
    <xf numFmtId="165" fontId="10" fillId="0" borderId="16" xfId="25" applyNumberFormat="1" applyFont="1" applyBorder="1" applyAlignment="1">
      <alignment horizontal="center"/>
      <protection/>
    </xf>
    <xf numFmtId="164" fontId="10" fillId="0" borderId="16" xfId="25" applyFont="1" applyBorder="1" applyAlignment="1">
      <alignment horizontal="center" vertical="center"/>
      <protection/>
    </xf>
    <xf numFmtId="164" fontId="10" fillId="0" borderId="16" xfId="25" applyFont="1" applyBorder="1" applyAlignment="1">
      <alignment/>
      <protection/>
    </xf>
    <xf numFmtId="165" fontId="11" fillId="0" borderId="16" xfId="25" applyNumberFormat="1" applyFont="1" applyBorder="1" applyAlignment="1">
      <alignment horizontal="center"/>
      <protection/>
    </xf>
    <xf numFmtId="164" fontId="11" fillId="0" borderId="16" xfId="25" applyFont="1" applyBorder="1" applyAlignment="1">
      <alignment horizontal="center"/>
      <protection/>
    </xf>
    <xf numFmtId="164" fontId="30" fillId="0" borderId="17" xfId="25" applyFont="1" applyBorder="1" applyAlignment="1">
      <alignment horizontal="center" vertical="center"/>
      <protection/>
    </xf>
    <xf numFmtId="164" fontId="30" fillId="0" borderId="17" xfId="25" applyFont="1" applyBorder="1">
      <alignment/>
      <protection/>
    </xf>
    <xf numFmtId="164" fontId="10" fillId="0" borderId="17" xfId="25" applyFont="1" applyBorder="1" applyAlignment="1">
      <alignment horizontal="center"/>
      <protection/>
    </xf>
    <xf numFmtId="164" fontId="11" fillId="0" borderId="17" xfId="25" applyFont="1" applyBorder="1" applyAlignment="1">
      <alignment horizontal="center"/>
      <protection/>
    </xf>
    <xf numFmtId="164" fontId="10" fillId="0" borderId="17" xfId="25" applyFont="1" applyBorder="1" applyAlignment="1">
      <alignment horizontal="center" vertical="center"/>
      <protection/>
    </xf>
    <xf numFmtId="164" fontId="11" fillId="0" borderId="17" xfId="25" applyFont="1" applyBorder="1" applyAlignment="1">
      <alignment horizontal="left"/>
      <protection/>
    </xf>
    <xf numFmtId="165" fontId="10" fillId="0" borderId="17" xfId="25" applyNumberFormat="1" applyFont="1" applyBorder="1" applyAlignment="1">
      <alignment horizontal="center"/>
      <protection/>
    </xf>
    <xf numFmtId="165" fontId="11" fillId="0" borderId="17" xfId="25" applyNumberFormat="1" applyFont="1" applyBorder="1" applyAlignment="1">
      <alignment horizontal="center"/>
      <protection/>
    </xf>
    <xf numFmtId="164" fontId="30" fillId="0" borderId="17" xfId="25" applyNumberFormat="1" applyFont="1" applyBorder="1" applyAlignment="1">
      <alignment horizontal="center" vertical="center"/>
      <protection/>
    </xf>
    <xf numFmtId="169" fontId="10" fillId="0" borderId="17" xfId="25" applyNumberFormat="1" applyFont="1" applyBorder="1" applyAlignment="1">
      <alignment horizontal="center"/>
      <protection/>
    </xf>
    <xf numFmtId="169" fontId="11" fillId="0" borderId="17" xfId="25" applyNumberFormat="1" applyFont="1" applyBorder="1" applyAlignment="1">
      <alignment horizontal="center"/>
      <protection/>
    </xf>
    <xf numFmtId="164" fontId="18" fillId="0" borderId="2" xfId="25" applyFont="1" applyBorder="1" applyAlignment="1">
      <alignment horizontal="center"/>
      <protection/>
    </xf>
    <xf numFmtId="164" fontId="10" fillId="0" borderId="2" xfId="25" applyFont="1" applyBorder="1" applyAlignment="1">
      <alignment horizontal="center"/>
      <protection/>
    </xf>
    <xf numFmtId="169" fontId="10" fillId="0" borderId="2" xfId="25" applyNumberFormat="1" applyFont="1" applyBorder="1">
      <alignment/>
      <protection/>
    </xf>
    <xf numFmtId="164" fontId="31" fillId="0" borderId="0" xfId="25" applyFont="1" applyBorder="1" applyAlignment="1">
      <alignment horizontal="left"/>
      <protection/>
    </xf>
    <xf numFmtId="164" fontId="31" fillId="0" borderId="0" xfId="25" applyFont="1">
      <alignment/>
      <protection/>
    </xf>
    <xf numFmtId="164" fontId="3" fillId="0" borderId="0" xfId="0" applyFont="1" applyAlignment="1">
      <alignment/>
    </xf>
    <xf numFmtId="164" fontId="15" fillId="0" borderId="0" xfId="0" applyFont="1" applyAlignment="1">
      <alignment vertical="center"/>
    </xf>
    <xf numFmtId="164" fontId="0" fillId="0" borderId="0" xfId="0" applyFont="1" applyAlignment="1">
      <alignment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Normalny_Arkusz1" xfId="22"/>
    <cellStyle name="Normalny_Arkusz3" xfId="23"/>
    <cellStyle name="Normalny_Arkusz5" xfId="24"/>
    <cellStyle name="Normalny_zal_Szczecin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2">
      <selection activeCell="B22" sqref="A1:IV65536"/>
    </sheetView>
  </sheetViews>
  <sheetFormatPr defaultColWidth="9.140625" defaultRowHeight="12.75"/>
  <cols>
    <col min="1" max="1" width="6.57421875" style="0" customWidth="1"/>
    <col min="2" max="2" width="21.28125" style="0" customWidth="1"/>
    <col min="3" max="3" width="11.00390625" style="0" customWidth="1"/>
    <col min="5" max="5" width="11.28125" style="0" customWidth="1"/>
    <col min="6" max="7" width="13.28125" style="0" customWidth="1"/>
    <col min="8" max="8" width="12.57421875" style="0" customWidth="1"/>
    <col min="9" max="9" width="10.7109375" style="0" customWidth="1"/>
    <col min="10" max="10" width="10.421875" style="0" customWidth="1"/>
    <col min="11" max="11" width="11.57421875" style="0" customWidth="1"/>
  </cols>
  <sheetData>
    <row r="1" spans="2:11" ht="15" customHeight="1">
      <c r="B1" s="1"/>
      <c r="C1" s="1"/>
      <c r="D1" s="1"/>
      <c r="E1" s="1"/>
      <c r="G1" s="2"/>
      <c r="H1" s="2"/>
      <c r="I1" s="2"/>
      <c r="J1" s="2"/>
      <c r="K1" s="3" t="s">
        <v>0</v>
      </c>
    </row>
    <row r="2" spans="2:11" ht="15" customHeight="1">
      <c r="B2" s="1"/>
      <c r="C2" s="1"/>
      <c r="D2" s="1"/>
      <c r="E2" s="1"/>
      <c r="G2" s="2"/>
      <c r="H2" s="2"/>
      <c r="I2" s="2"/>
      <c r="J2" s="2"/>
      <c r="K2" s="3" t="s">
        <v>1</v>
      </c>
    </row>
    <row r="3" spans="2:5" ht="0.75" customHeight="1">
      <c r="B3" s="1"/>
      <c r="C3" s="1"/>
      <c r="D3" s="1"/>
      <c r="E3" s="1"/>
    </row>
    <row r="4" spans="2:5" ht="19.5" customHeight="1">
      <c r="B4" s="4" t="s">
        <v>2</v>
      </c>
      <c r="C4" s="4"/>
      <c r="D4" s="4"/>
      <c r="E4" s="1"/>
    </row>
    <row r="5" spans="2:5" ht="12.75" customHeight="1" hidden="1">
      <c r="B5" s="1"/>
      <c r="C5" s="1"/>
      <c r="D5" s="1"/>
      <c r="E5" s="1"/>
    </row>
    <row r="6" spans="3:5" ht="0.75" customHeight="1">
      <c r="C6" s="4"/>
      <c r="D6" s="4"/>
      <c r="E6" s="4"/>
    </row>
    <row r="7" spans="1:11" s="7" customFormat="1" ht="15" customHeight="1">
      <c r="A7" s="5"/>
      <c r="B7" s="5"/>
      <c r="C7" s="5"/>
      <c r="D7" s="5"/>
      <c r="E7" s="5"/>
      <c r="F7" s="6"/>
      <c r="G7" s="6"/>
      <c r="H7" s="6"/>
      <c r="I7" s="6"/>
      <c r="J7" s="6"/>
      <c r="K7" s="6"/>
    </row>
    <row r="8" spans="1:11" s="7" customFormat="1" ht="15" customHeight="1">
      <c r="A8" s="5" t="s">
        <v>3</v>
      </c>
      <c r="B8" s="5" t="s">
        <v>4</v>
      </c>
      <c r="C8" s="5" t="s">
        <v>5</v>
      </c>
      <c r="D8" s="5"/>
      <c r="E8" s="5"/>
      <c r="F8" s="5" t="s">
        <v>6</v>
      </c>
      <c r="G8" s="5"/>
      <c r="H8" s="5"/>
      <c r="I8" s="5"/>
      <c r="J8" s="5"/>
      <c r="K8" s="5"/>
    </row>
    <row r="9" spans="1:11" s="7" customFormat="1" ht="15" customHeight="1">
      <c r="A9" s="5"/>
      <c r="B9" s="5"/>
      <c r="C9" s="5"/>
      <c r="D9" s="5"/>
      <c r="E9" s="5"/>
      <c r="F9" s="5" t="s">
        <v>7</v>
      </c>
      <c r="G9" s="5" t="s">
        <v>8</v>
      </c>
      <c r="H9" s="5"/>
      <c r="I9" s="5" t="s">
        <v>9</v>
      </c>
      <c r="J9" s="5" t="s">
        <v>8</v>
      </c>
      <c r="K9" s="5"/>
    </row>
    <row r="10" spans="1:11" s="7" customFormat="1" ht="93" customHeight="1">
      <c r="A10" s="5"/>
      <c r="B10" s="5"/>
      <c r="C10" s="5"/>
      <c r="D10" s="5"/>
      <c r="E10" s="5"/>
      <c r="F10" s="5"/>
      <c r="G10" s="8" t="s">
        <v>10</v>
      </c>
      <c r="H10" s="9" t="s">
        <v>11</v>
      </c>
      <c r="I10" s="5"/>
      <c r="J10" s="8" t="s">
        <v>10</v>
      </c>
      <c r="K10" s="9" t="s">
        <v>11</v>
      </c>
    </row>
    <row r="11" spans="1:11" s="7" customFormat="1" ht="21.75" customHeight="1">
      <c r="A11" s="5"/>
      <c r="B11" s="10"/>
      <c r="C11" s="11" t="s">
        <v>12</v>
      </c>
      <c r="D11" s="12" t="s">
        <v>13</v>
      </c>
      <c r="E11" s="11" t="s">
        <v>14</v>
      </c>
      <c r="F11" s="13"/>
      <c r="G11" s="5"/>
      <c r="H11" s="14"/>
      <c r="I11" s="10"/>
      <c r="J11" s="15"/>
      <c r="K11" s="14"/>
    </row>
    <row r="12" spans="1:11" s="17" customFormat="1" ht="18" customHeight="1">
      <c r="A12" s="16">
        <v>1</v>
      </c>
      <c r="B12" s="16">
        <v>2</v>
      </c>
      <c r="C12" s="16">
        <v>3</v>
      </c>
      <c r="D12" s="16"/>
      <c r="E12" s="16"/>
      <c r="F12" s="16">
        <v>4</v>
      </c>
      <c r="G12" s="16">
        <v>5</v>
      </c>
      <c r="H12" s="16">
        <v>6</v>
      </c>
      <c r="I12" s="16">
        <v>7</v>
      </c>
      <c r="J12" s="16">
        <v>8</v>
      </c>
      <c r="K12" s="16">
        <v>9</v>
      </c>
    </row>
    <row r="13" spans="1:11" s="24" customFormat="1" ht="27.75" customHeight="1">
      <c r="A13" s="18">
        <v>758</v>
      </c>
      <c r="B13" s="19" t="s">
        <v>15</v>
      </c>
      <c r="C13" s="20">
        <v>12859732</v>
      </c>
      <c r="D13" s="20">
        <f>D14</f>
        <v>-204569</v>
      </c>
      <c r="E13" s="21">
        <f>C13+D13</f>
        <v>12655163</v>
      </c>
      <c r="F13" s="21">
        <f>E13</f>
        <v>12655163</v>
      </c>
      <c r="G13" s="22"/>
      <c r="H13" s="22"/>
      <c r="I13" s="22"/>
      <c r="J13" s="22"/>
      <c r="K13" s="23"/>
    </row>
    <row r="14" spans="1:11" s="24" customFormat="1" ht="29.25" customHeight="1">
      <c r="A14" s="25"/>
      <c r="B14" s="26" t="s">
        <v>16</v>
      </c>
      <c r="C14" s="27">
        <v>12839732</v>
      </c>
      <c r="D14" s="27">
        <v>-204569</v>
      </c>
      <c r="E14" s="28">
        <f>C14+D14</f>
        <v>12635163</v>
      </c>
      <c r="F14" s="28">
        <f>D14</f>
        <v>-204569</v>
      </c>
      <c r="G14" s="22"/>
      <c r="H14" s="22"/>
      <c r="I14" s="22"/>
      <c r="J14" s="22"/>
      <c r="K14" s="23"/>
    </row>
    <row r="15" spans="1:11" s="24" customFormat="1" ht="29.25" customHeight="1">
      <c r="A15" s="18">
        <v>852</v>
      </c>
      <c r="B15" s="19" t="s">
        <v>17</v>
      </c>
      <c r="C15" s="20">
        <v>4652900</v>
      </c>
      <c r="D15" s="20">
        <f>D16</f>
        <v>164317.87</v>
      </c>
      <c r="E15" s="29">
        <f>C15+D15</f>
        <v>4817217.87</v>
      </c>
      <c r="F15" s="30">
        <f>E15</f>
        <v>4817217.87</v>
      </c>
      <c r="G15" s="31">
        <v>4508900</v>
      </c>
      <c r="H15" s="32">
        <v>288317.87</v>
      </c>
      <c r="I15" s="32"/>
      <c r="J15" s="32"/>
      <c r="K15" s="33"/>
    </row>
    <row r="16" spans="1:11" s="24" customFormat="1" ht="45" customHeight="1">
      <c r="A16" s="25"/>
      <c r="B16" s="26" t="s">
        <v>18</v>
      </c>
      <c r="C16" s="27">
        <v>44000</v>
      </c>
      <c r="D16" s="27">
        <v>164317.87</v>
      </c>
      <c r="E16" s="34">
        <f>C16+D16</f>
        <v>208317.87</v>
      </c>
      <c r="F16" s="35">
        <v>164317.87</v>
      </c>
      <c r="G16" s="36"/>
      <c r="H16" s="22">
        <v>164317.87</v>
      </c>
      <c r="I16" s="22"/>
      <c r="J16" s="22"/>
      <c r="K16" s="23"/>
    </row>
    <row r="17" spans="1:11" ht="39" customHeight="1">
      <c r="A17" s="37">
        <v>900</v>
      </c>
      <c r="B17" s="38" t="s">
        <v>19</v>
      </c>
      <c r="C17" s="20">
        <v>363000</v>
      </c>
      <c r="D17" s="20">
        <v>15000</v>
      </c>
      <c r="E17" s="29">
        <f>C17+D17</f>
        <v>378000</v>
      </c>
      <c r="F17" s="30">
        <v>378000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</row>
    <row r="18" spans="1:11" ht="39" customHeight="1">
      <c r="A18" s="37"/>
      <c r="B18" s="41" t="s">
        <v>20</v>
      </c>
      <c r="C18" s="28">
        <v>0</v>
      </c>
      <c r="D18" s="28">
        <v>3076</v>
      </c>
      <c r="E18" s="28">
        <v>3076</v>
      </c>
      <c r="F18" s="28">
        <v>3076</v>
      </c>
      <c r="G18" s="42"/>
      <c r="H18" s="42"/>
      <c r="I18" s="42"/>
      <c r="J18" s="42"/>
      <c r="K18" s="42"/>
    </row>
    <row r="19" spans="1:11" ht="61.5" customHeight="1">
      <c r="A19" s="43"/>
      <c r="B19" s="44" t="s">
        <v>21</v>
      </c>
      <c r="C19" s="28">
        <v>0</v>
      </c>
      <c r="D19" s="28">
        <v>11924</v>
      </c>
      <c r="E19" s="28">
        <v>11924</v>
      </c>
      <c r="F19" s="28">
        <v>11924</v>
      </c>
      <c r="G19" s="45">
        <v>0</v>
      </c>
      <c r="H19" s="45">
        <v>0</v>
      </c>
      <c r="I19" s="46"/>
      <c r="J19" s="45"/>
      <c r="K19" s="45">
        <v>0</v>
      </c>
    </row>
    <row r="20" spans="1:11" ht="27" customHeight="1">
      <c r="A20" s="47"/>
      <c r="B20" s="47" t="s">
        <v>22</v>
      </c>
      <c r="C20" s="48">
        <v>24945500</v>
      </c>
      <c r="D20" s="49">
        <f>D17+D13+D15</f>
        <v>-25251.130000000005</v>
      </c>
      <c r="E20" s="50">
        <f>C20+D20</f>
        <v>24920248.87</v>
      </c>
      <c r="F20" s="49">
        <v>24823048.87</v>
      </c>
      <c r="G20" s="51">
        <v>4939143</v>
      </c>
      <c r="H20" s="51">
        <v>288317.87</v>
      </c>
      <c r="I20" s="51">
        <v>97200</v>
      </c>
      <c r="J20" s="52">
        <v>0</v>
      </c>
      <c r="K20" s="52">
        <v>0</v>
      </c>
    </row>
    <row r="21" spans="2:5" ht="12.75">
      <c r="B21" s="53"/>
      <c r="C21" s="53"/>
      <c r="D21" s="53"/>
      <c r="E21" s="53"/>
    </row>
    <row r="29" spans="2:5" ht="12.75">
      <c r="B29" s="53"/>
      <c r="C29" s="53"/>
      <c r="D29" s="53"/>
      <c r="E29" s="53"/>
    </row>
    <row r="30" spans="2:5" ht="12.75">
      <c r="B30" s="53"/>
      <c r="C30" s="53"/>
      <c r="D30" s="53"/>
      <c r="E30" s="53"/>
    </row>
    <row r="31" spans="2:5" ht="12.75">
      <c r="B31" s="53"/>
      <c r="C31" s="53"/>
      <c r="D31" s="53"/>
      <c r="E31" s="53"/>
    </row>
    <row r="32" spans="2:5" ht="12.75">
      <c r="B32" s="53"/>
      <c r="C32" s="53"/>
      <c r="D32" s="53"/>
      <c r="E32" s="53"/>
    </row>
    <row r="33" spans="2:5" ht="12.75">
      <c r="B33" s="53"/>
      <c r="C33" s="53"/>
      <c r="D33" s="53"/>
      <c r="E33" s="53"/>
    </row>
    <row r="34" spans="2:5" ht="12.75">
      <c r="B34" s="53"/>
      <c r="C34" s="53"/>
      <c r="D34" s="53"/>
      <c r="E34" s="53"/>
    </row>
    <row r="35" spans="2:5" ht="12.75">
      <c r="B35" s="53"/>
      <c r="C35" s="53"/>
      <c r="D35" s="53"/>
      <c r="E35" s="53"/>
    </row>
    <row r="36" spans="2:5" ht="12.75">
      <c r="B36" s="53"/>
      <c r="C36" s="53"/>
      <c r="D36" s="53"/>
      <c r="E36" s="53"/>
    </row>
    <row r="37" spans="2:5" ht="12.75">
      <c r="B37" s="53"/>
      <c r="C37" s="53"/>
      <c r="D37" s="53"/>
      <c r="E37" s="53"/>
    </row>
    <row r="38" spans="2:5" ht="12.75">
      <c r="B38" s="53"/>
      <c r="C38" s="53"/>
      <c r="D38" s="53"/>
      <c r="E38" s="53"/>
    </row>
    <row r="39" spans="2:5" ht="12.75">
      <c r="B39" s="53"/>
      <c r="C39" s="53"/>
      <c r="D39" s="53"/>
      <c r="E39" s="53"/>
    </row>
    <row r="40" spans="2:5" ht="12.75">
      <c r="B40" s="53"/>
      <c r="C40" s="53"/>
      <c r="D40" s="53"/>
      <c r="E40" s="53"/>
    </row>
    <row r="41" spans="2:5" ht="12.75">
      <c r="B41" s="53"/>
      <c r="C41" s="53"/>
      <c r="D41" s="53"/>
      <c r="E41" s="53"/>
    </row>
    <row r="42" spans="2:5" ht="12.75">
      <c r="B42" s="53"/>
      <c r="C42" s="53"/>
      <c r="D42" s="53"/>
      <c r="E42" s="53"/>
    </row>
    <row r="43" spans="2:5" ht="12.75">
      <c r="B43" s="53"/>
      <c r="C43" s="53"/>
      <c r="D43" s="53"/>
      <c r="E43" s="53"/>
    </row>
    <row r="44" spans="2:5" ht="12.75">
      <c r="B44" s="53"/>
      <c r="C44" s="53"/>
      <c r="D44" s="53"/>
      <c r="E44" s="53"/>
    </row>
    <row r="45" spans="2:5" ht="12.75">
      <c r="B45" s="53"/>
      <c r="C45" s="53"/>
      <c r="D45" s="53"/>
      <c r="E45" s="53"/>
    </row>
    <row r="46" spans="2:5" ht="12.75">
      <c r="B46" s="53"/>
      <c r="C46" s="53"/>
      <c r="D46" s="53"/>
      <c r="E46" s="53"/>
    </row>
    <row r="47" spans="2:5" ht="12.75">
      <c r="B47" s="53"/>
      <c r="C47" s="53"/>
      <c r="D47" s="53"/>
      <c r="E47" s="53"/>
    </row>
    <row r="48" spans="2:5" ht="12.75">
      <c r="B48" s="53"/>
      <c r="C48" s="53"/>
      <c r="D48" s="53"/>
      <c r="E48" s="53"/>
    </row>
    <row r="49" spans="2:5" ht="12.75">
      <c r="B49" s="53"/>
      <c r="C49" s="53"/>
      <c r="D49" s="53"/>
      <c r="E49" s="53"/>
    </row>
    <row r="50" spans="2:5" ht="12.75">
      <c r="B50" s="53"/>
      <c r="C50" s="53"/>
      <c r="D50" s="53"/>
      <c r="E50" s="53"/>
    </row>
    <row r="51" spans="2:5" ht="12.75">
      <c r="B51" s="53"/>
      <c r="C51" s="53"/>
      <c r="D51" s="53"/>
      <c r="E51" s="53"/>
    </row>
    <row r="52" spans="2:5" ht="12.75">
      <c r="B52" s="53"/>
      <c r="C52" s="53"/>
      <c r="D52" s="53"/>
      <c r="E52" s="53"/>
    </row>
    <row r="53" spans="2:5" ht="12.75">
      <c r="B53" s="53"/>
      <c r="C53" s="53"/>
      <c r="D53" s="53"/>
      <c r="E53" s="53"/>
    </row>
    <row r="54" spans="2:5" ht="12.75">
      <c r="B54" s="53"/>
      <c r="C54" s="53"/>
      <c r="D54" s="53"/>
      <c r="E54" s="53"/>
    </row>
    <row r="55" spans="2:5" ht="12.75">
      <c r="B55" s="53"/>
      <c r="C55" s="53"/>
      <c r="D55" s="53"/>
      <c r="E55" s="53"/>
    </row>
  </sheetData>
  <sheetProtection selectLockedCells="1" selectUnlockedCells="1"/>
  <mergeCells count="12">
    <mergeCell ref="B4:D4"/>
    <mergeCell ref="C6:E6"/>
    <mergeCell ref="F7:K7"/>
    <mergeCell ref="A8:A10"/>
    <mergeCell ref="B8:B10"/>
    <mergeCell ref="C8:E10"/>
    <mergeCell ref="F8:K8"/>
    <mergeCell ref="F9:F10"/>
    <mergeCell ref="G9:H9"/>
    <mergeCell ref="I9:I10"/>
    <mergeCell ref="J9:K9"/>
    <mergeCell ref="C12:E1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23" sqref="A1:IV65536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35.00390625" style="0" customWidth="1"/>
    <col min="4" max="6" width="12.7109375" style="0" customWidth="1"/>
    <col min="7" max="7" width="13.421875" style="0" customWidth="1"/>
    <col min="8" max="8" width="12.28125" style="0" customWidth="1"/>
    <col min="12" max="12" width="11.7109375" style="0" customWidth="1"/>
  </cols>
  <sheetData>
    <row r="1" spans="4:8" ht="12.75">
      <c r="D1" s="2"/>
      <c r="E1" s="2"/>
      <c r="F1" s="2"/>
      <c r="G1" s="2"/>
      <c r="H1" s="3" t="s">
        <v>23</v>
      </c>
    </row>
    <row r="2" spans="4:8" ht="12.75">
      <c r="D2" s="2"/>
      <c r="E2" s="2"/>
      <c r="F2" s="2"/>
      <c r="G2" s="2"/>
      <c r="H2" s="3" t="s">
        <v>24</v>
      </c>
    </row>
    <row r="3" spans="3:6" ht="11.25" customHeight="1">
      <c r="C3" s="1" t="s">
        <v>25</v>
      </c>
      <c r="D3" s="1"/>
      <c r="E3" s="1"/>
      <c r="F3" s="1"/>
    </row>
    <row r="4" ht="18" customHeight="1">
      <c r="C4" t="s">
        <v>26</v>
      </c>
    </row>
    <row r="5" spans="1:8" s="7" customFormat="1" ht="18.75" customHeight="1">
      <c r="A5" s="54"/>
      <c r="B5" s="54"/>
      <c r="C5" s="54"/>
      <c r="D5" s="54" t="s">
        <v>27</v>
      </c>
      <c r="E5" s="54"/>
      <c r="F5" s="54"/>
      <c r="G5" s="54"/>
      <c r="H5" s="54"/>
    </row>
    <row r="6" spans="1:8" s="7" customFormat="1" ht="16.5" customHeight="1">
      <c r="A6" s="55" t="s">
        <v>3</v>
      </c>
      <c r="B6" s="55" t="s">
        <v>28</v>
      </c>
      <c r="C6" s="55" t="s">
        <v>29</v>
      </c>
      <c r="D6" s="5" t="s">
        <v>5</v>
      </c>
      <c r="E6" s="5"/>
      <c r="F6" s="5"/>
      <c r="G6" s="56" t="s">
        <v>6</v>
      </c>
      <c r="H6" s="56"/>
    </row>
    <row r="7" spans="1:8" s="7" customFormat="1" ht="57.75" customHeight="1">
      <c r="A7" s="55"/>
      <c r="B7" s="55"/>
      <c r="C7" s="55"/>
      <c r="D7" s="5"/>
      <c r="E7" s="5"/>
      <c r="F7" s="5"/>
      <c r="G7" s="54" t="s">
        <v>7</v>
      </c>
      <c r="H7" s="57" t="s">
        <v>9</v>
      </c>
    </row>
    <row r="8" spans="1:8" s="7" customFormat="1" ht="22.5" customHeight="1">
      <c r="A8" s="55"/>
      <c r="B8" s="55"/>
      <c r="C8" s="10"/>
      <c r="D8" s="58" t="s">
        <v>12</v>
      </c>
      <c r="E8" s="58" t="s">
        <v>13</v>
      </c>
      <c r="F8" s="58" t="s">
        <v>30</v>
      </c>
      <c r="G8" s="10"/>
      <c r="H8" s="59"/>
    </row>
    <row r="9" spans="1:8" s="17" customFormat="1" ht="17.25" customHeight="1">
      <c r="A9" s="16">
        <v>1</v>
      </c>
      <c r="B9" s="16">
        <v>2</v>
      </c>
      <c r="C9" s="16">
        <v>3</v>
      </c>
      <c r="D9" s="16">
        <v>4</v>
      </c>
      <c r="E9" s="16"/>
      <c r="F9" s="16"/>
      <c r="G9" s="16">
        <v>5</v>
      </c>
      <c r="H9" s="16">
        <v>6</v>
      </c>
    </row>
    <row r="10" spans="1:8" ht="19.5" customHeight="1">
      <c r="A10" s="60" t="s">
        <v>31</v>
      </c>
      <c r="B10" s="61"/>
      <c r="C10" s="62" t="s">
        <v>32</v>
      </c>
      <c r="D10" s="63">
        <f>D11</f>
        <v>3072487</v>
      </c>
      <c r="E10" s="63">
        <f>E11</f>
        <v>-100000</v>
      </c>
      <c r="F10" s="63">
        <f>F11</f>
        <v>2972487</v>
      </c>
      <c r="G10" s="64">
        <v>1018187.09</v>
      </c>
      <c r="H10" s="64">
        <v>1954299.91</v>
      </c>
    </row>
    <row r="11" spans="1:12" ht="19.5" customHeight="1">
      <c r="A11" s="65"/>
      <c r="B11" s="66" t="s">
        <v>33</v>
      </c>
      <c r="C11" s="67" t="s">
        <v>34</v>
      </c>
      <c r="D11" s="68">
        <v>3072487</v>
      </c>
      <c r="E11" s="69">
        <v>-100000</v>
      </c>
      <c r="F11" s="69">
        <f aca="true" t="shared" si="0" ref="F11:F23">D11+E11</f>
        <v>2972487</v>
      </c>
      <c r="G11" s="69">
        <v>-111598.91</v>
      </c>
      <c r="H11" s="68">
        <v>11598.91</v>
      </c>
      <c r="L11" s="70"/>
    </row>
    <row r="12" spans="1:12" ht="19.5" customHeight="1">
      <c r="A12" s="60" t="s">
        <v>35</v>
      </c>
      <c r="B12" s="71"/>
      <c r="C12" s="62" t="s">
        <v>36</v>
      </c>
      <c r="D12" s="63">
        <v>11158104.25</v>
      </c>
      <c r="E12" s="72">
        <v>-204569</v>
      </c>
      <c r="F12" s="72">
        <f t="shared" si="0"/>
        <v>10953535.25</v>
      </c>
      <c r="G12" s="72">
        <v>10959535.25</v>
      </c>
      <c r="H12" s="72">
        <v>414314.25</v>
      </c>
      <c r="L12" s="70"/>
    </row>
    <row r="13" spans="1:12" ht="19.5" customHeight="1">
      <c r="A13" s="73"/>
      <c r="B13" s="71" t="s">
        <v>37</v>
      </c>
      <c r="C13" s="74" t="s">
        <v>38</v>
      </c>
      <c r="D13" s="75">
        <v>7764512.25</v>
      </c>
      <c r="E13" s="76">
        <v>-204569</v>
      </c>
      <c r="F13" s="76">
        <f t="shared" si="0"/>
        <v>7559943.25</v>
      </c>
      <c r="G13" s="76">
        <v>-204569</v>
      </c>
      <c r="H13" s="76">
        <v>414314.25</v>
      </c>
      <c r="L13" s="70"/>
    </row>
    <row r="14" spans="1:12" ht="19.5" customHeight="1">
      <c r="A14" s="60" t="s">
        <v>39</v>
      </c>
      <c r="B14" s="61"/>
      <c r="C14" s="62" t="s">
        <v>17</v>
      </c>
      <c r="D14" s="63">
        <v>5712700</v>
      </c>
      <c r="E14" s="72">
        <f>E15+E16+E17+E18+E19</f>
        <v>164317.87</v>
      </c>
      <c r="F14" s="72">
        <f>D14+E14</f>
        <v>5877017.87</v>
      </c>
      <c r="G14" s="72">
        <f>F14</f>
        <v>5877017.87</v>
      </c>
      <c r="H14" s="72"/>
      <c r="L14" s="70"/>
    </row>
    <row r="15" spans="1:12" ht="19.5" customHeight="1">
      <c r="A15" s="65"/>
      <c r="B15" s="65" t="s">
        <v>40</v>
      </c>
      <c r="C15" s="77" t="s">
        <v>41</v>
      </c>
      <c r="D15" s="78">
        <v>674900</v>
      </c>
      <c r="E15" s="76">
        <v>164317.87</v>
      </c>
      <c r="F15" s="78">
        <f>D15+E15+E16+E17</f>
        <v>846495.38</v>
      </c>
      <c r="G15" s="79">
        <v>171595.38</v>
      </c>
      <c r="H15" s="78"/>
      <c r="L15" s="70"/>
    </row>
    <row r="16" spans="1:12" ht="19.5" customHeight="1">
      <c r="A16" s="65"/>
      <c r="B16" s="65"/>
      <c r="C16" s="77"/>
      <c r="D16" s="78"/>
      <c r="E16" s="76">
        <v>19277.51</v>
      </c>
      <c r="F16" s="78"/>
      <c r="G16" s="79"/>
      <c r="H16" s="78"/>
      <c r="L16" s="70"/>
    </row>
    <row r="17" spans="1:12" ht="19.5" customHeight="1">
      <c r="A17" s="65"/>
      <c r="B17" s="65"/>
      <c r="C17" s="77"/>
      <c r="D17" s="78"/>
      <c r="E17" s="76">
        <v>-12000</v>
      </c>
      <c r="F17" s="78"/>
      <c r="G17" s="79"/>
      <c r="H17" s="78"/>
      <c r="L17" s="70"/>
    </row>
    <row r="18" spans="1:12" ht="66" customHeight="1">
      <c r="A18" s="73"/>
      <c r="B18" s="71" t="s">
        <v>42</v>
      </c>
      <c r="C18" s="80" t="s">
        <v>43</v>
      </c>
      <c r="D18" s="81">
        <v>3920000</v>
      </c>
      <c r="E18" s="76">
        <v>12000</v>
      </c>
      <c r="F18" s="82">
        <f>D18+E18</f>
        <v>3932000</v>
      </c>
      <c r="G18" s="83">
        <v>12000</v>
      </c>
      <c r="H18" s="82"/>
      <c r="L18" s="70"/>
    </row>
    <row r="19" spans="1:12" ht="27.75" customHeight="1">
      <c r="A19" s="73"/>
      <c r="B19" s="71" t="s">
        <v>44</v>
      </c>
      <c r="C19" s="84" t="s">
        <v>45</v>
      </c>
      <c r="D19" s="75">
        <v>600000</v>
      </c>
      <c r="E19" s="76">
        <v>-19277.51</v>
      </c>
      <c r="F19" s="76">
        <f>D19+E19</f>
        <v>580722.49</v>
      </c>
      <c r="G19" s="85" t="s">
        <v>46</v>
      </c>
      <c r="H19" s="76"/>
      <c r="L19" s="70"/>
    </row>
    <row r="20" spans="1:8" ht="31.5" customHeight="1">
      <c r="A20" s="60" t="s">
        <v>47</v>
      </c>
      <c r="B20" s="61"/>
      <c r="C20" s="62" t="s">
        <v>19</v>
      </c>
      <c r="D20" s="63">
        <v>1740625.24</v>
      </c>
      <c r="E20" s="63">
        <v>115000</v>
      </c>
      <c r="F20" s="63">
        <f t="shared" si="0"/>
        <v>1855625.24</v>
      </c>
      <c r="G20" s="72">
        <v>1676100</v>
      </c>
      <c r="H20" s="72">
        <v>179525.24</v>
      </c>
    </row>
    <row r="21" spans="1:8" ht="19.5" customHeight="1">
      <c r="A21" s="86"/>
      <c r="B21" s="66" t="s">
        <v>48</v>
      </c>
      <c r="C21" s="67" t="s">
        <v>49</v>
      </c>
      <c r="D21" s="68">
        <v>203500</v>
      </c>
      <c r="E21" s="69">
        <v>100000</v>
      </c>
      <c r="F21" s="69">
        <f t="shared" si="0"/>
        <v>303500</v>
      </c>
      <c r="G21" s="69">
        <v>100000</v>
      </c>
      <c r="H21" s="68">
        <v>0</v>
      </c>
    </row>
    <row r="22" spans="1:8" ht="19.5" customHeight="1">
      <c r="A22" s="87"/>
      <c r="B22" s="88">
        <v>90095</v>
      </c>
      <c r="C22" s="89" t="s">
        <v>50</v>
      </c>
      <c r="D22" s="68">
        <v>585700</v>
      </c>
      <c r="E22" s="68">
        <v>15000</v>
      </c>
      <c r="F22" s="68">
        <f t="shared" si="0"/>
        <v>600700</v>
      </c>
      <c r="G22" s="68">
        <v>15000</v>
      </c>
      <c r="H22" s="68"/>
    </row>
    <row r="23" spans="1:8" ht="19.5" customHeight="1">
      <c r="A23" s="90" t="s">
        <v>51</v>
      </c>
      <c r="B23" s="90"/>
      <c r="C23" s="90"/>
      <c r="D23" s="91">
        <v>33505500</v>
      </c>
      <c r="E23" s="92">
        <f>E20+E14+E12+E10</f>
        <v>-25251.130000000005</v>
      </c>
      <c r="F23" s="91">
        <f t="shared" si="0"/>
        <v>33480248.87</v>
      </c>
      <c r="G23" s="91">
        <f>F23-H23</f>
        <v>24759299.590000004</v>
      </c>
      <c r="H23" s="93">
        <v>8720949.28</v>
      </c>
    </row>
    <row r="24" spans="3:6" ht="12.75">
      <c r="C24" s="53"/>
      <c r="D24" s="53"/>
      <c r="E24" s="53"/>
      <c r="F24" s="53"/>
    </row>
    <row r="25" spans="2:6" ht="12.75">
      <c r="B25" s="94"/>
      <c r="C25" s="53"/>
      <c r="D25" s="53"/>
      <c r="E25" s="53"/>
      <c r="F25" s="53"/>
    </row>
    <row r="26" spans="1:9" ht="12.75">
      <c r="A26" s="95"/>
      <c r="B26" s="96"/>
      <c r="C26" s="97"/>
      <c r="D26" s="2"/>
      <c r="E26" s="2"/>
      <c r="F26" s="2"/>
      <c r="G26" s="98"/>
      <c r="H26" s="99"/>
      <c r="I26" s="100"/>
    </row>
    <row r="27" spans="1:9" ht="12.75">
      <c r="A27" s="95"/>
      <c r="B27" s="96"/>
      <c r="C27" s="97"/>
      <c r="D27" s="2"/>
      <c r="E27" s="2"/>
      <c r="F27" s="2"/>
      <c r="G27" s="98"/>
      <c r="H27" s="99"/>
      <c r="I27" s="100"/>
    </row>
    <row r="28" spans="2:6" ht="12.75">
      <c r="B28" s="101"/>
      <c r="C28" s="53"/>
      <c r="D28" s="53"/>
      <c r="E28" s="53"/>
      <c r="F28" s="53"/>
    </row>
    <row r="29" spans="2:6" ht="12.75">
      <c r="B29" s="96"/>
      <c r="C29" s="53"/>
      <c r="D29" s="53"/>
      <c r="E29" s="53"/>
      <c r="F29" s="53"/>
    </row>
    <row r="30" spans="2:6" ht="12.75">
      <c r="B30" s="101"/>
      <c r="C30" s="53"/>
      <c r="D30" s="53"/>
      <c r="E30" s="53"/>
      <c r="F30" s="53"/>
    </row>
    <row r="31" spans="2:6" ht="12.75">
      <c r="B31" s="96"/>
      <c r="C31" s="53"/>
      <c r="D31" s="53"/>
      <c r="E31" s="53"/>
      <c r="F31" s="53"/>
    </row>
    <row r="32" spans="2:6" ht="12.75">
      <c r="B32" s="101"/>
      <c r="C32" s="53"/>
      <c r="D32" s="53"/>
      <c r="E32" s="53"/>
      <c r="F32" s="53"/>
    </row>
    <row r="33" spans="2:6" ht="12.75">
      <c r="B33" s="96"/>
      <c r="C33" s="53"/>
      <c r="D33" s="53"/>
      <c r="E33" s="53"/>
      <c r="F33" s="53"/>
    </row>
    <row r="34" spans="2:6" ht="12.75">
      <c r="B34" s="101"/>
      <c r="C34" s="53"/>
      <c r="D34" s="53"/>
      <c r="E34" s="53"/>
      <c r="F34" s="53"/>
    </row>
    <row r="35" spans="2:6" ht="12.75">
      <c r="B35" s="101"/>
      <c r="C35" s="53"/>
      <c r="D35" s="53"/>
      <c r="E35" s="53"/>
      <c r="F35" s="53"/>
    </row>
    <row r="36" spans="2:6" ht="12.75">
      <c r="B36" s="101"/>
      <c r="C36" s="53"/>
      <c r="D36" s="53"/>
      <c r="E36" s="53"/>
      <c r="F36" s="53"/>
    </row>
    <row r="37" spans="2:6" ht="12.75">
      <c r="B37" s="96"/>
      <c r="C37" s="53"/>
      <c r="D37" s="53"/>
      <c r="E37" s="53"/>
      <c r="F37" s="53"/>
    </row>
    <row r="38" spans="2:6" ht="12.75">
      <c r="B38" s="101"/>
      <c r="C38" s="53"/>
      <c r="D38" s="53"/>
      <c r="E38" s="53"/>
      <c r="F38" s="53"/>
    </row>
    <row r="39" spans="3:6" ht="12.75">
      <c r="C39" s="53"/>
      <c r="D39" s="53"/>
      <c r="E39" s="53"/>
      <c r="F39" s="53"/>
    </row>
    <row r="40" spans="3:6" ht="12.75">
      <c r="C40" s="53"/>
      <c r="D40" s="53"/>
      <c r="E40" s="53"/>
      <c r="F40" s="53"/>
    </row>
    <row r="41" spans="3:6" ht="12.75">
      <c r="C41" s="53"/>
      <c r="D41" s="53"/>
      <c r="E41" s="53"/>
      <c r="F41" s="53"/>
    </row>
    <row r="42" spans="3:6" ht="12.75">
      <c r="C42" s="53"/>
      <c r="D42" s="53"/>
      <c r="E42" s="53"/>
      <c r="F42" s="53"/>
    </row>
    <row r="43" spans="3:6" ht="12.75">
      <c r="C43" s="53"/>
      <c r="D43" s="53"/>
      <c r="E43" s="53"/>
      <c r="F43" s="53"/>
    </row>
    <row r="44" spans="3:6" ht="12.75">
      <c r="C44" s="53"/>
      <c r="D44" s="53"/>
      <c r="E44" s="53"/>
      <c r="F44" s="53"/>
    </row>
    <row r="45" spans="3:6" ht="12.75">
      <c r="C45" s="53"/>
      <c r="D45" s="53"/>
      <c r="E45" s="53"/>
      <c r="F45" s="53"/>
    </row>
    <row r="46" spans="3:6" ht="12.75">
      <c r="C46" s="53"/>
      <c r="D46" s="53"/>
      <c r="E46" s="53"/>
      <c r="F46" s="53"/>
    </row>
    <row r="47" spans="3:6" ht="12.75">
      <c r="C47" s="53"/>
      <c r="D47" s="53"/>
      <c r="E47" s="53"/>
      <c r="F47" s="53"/>
    </row>
    <row r="48" spans="3:6" ht="12.75">
      <c r="C48" s="53"/>
      <c r="D48" s="53"/>
      <c r="E48" s="53"/>
      <c r="F48" s="53"/>
    </row>
    <row r="49" spans="3:6" ht="12.75">
      <c r="C49" s="53"/>
      <c r="D49" s="53"/>
      <c r="E49" s="53"/>
      <c r="F49" s="53"/>
    </row>
    <row r="50" spans="3:6" ht="12.75">
      <c r="C50" s="53"/>
      <c r="D50" s="53"/>
      <c r="E50" s="53"/>
      <c r="F50" s="53"/>
    </row>
    <row r="51" spans="3:6" ht="12.75">
      <c r="C51" s="53"/>
      <c r="D51" s="53"/>
      <c r="E51" s="53"/>
      <c r="F51" s="53"/>
    </row>
    <row r="52" spans="3:6" ht="12.75">
      <c r="C52" s="53"/>
      <c r="D52" s="53"/>
      <c r="E52" s="53"/>
      <c r="F52" s="53"/>
    </row>
  </sheetData>
  <sheetProtection selectLockedCells="1" selectUnlockedCells="1"/>
  <mergeCells count="15">
    <mergeCell ref="D5:H5"/>
    <mergeCell ref="A6:A7"/>
    <mergeCell ref="B6:B7"/>
    <mergeCell ref="C6:C7"/>
    <mergeCell ref="D6:F7"/>
    <mergeCell ref="G6:H6"/>
    <mergeCell ref="D9:F9"/>
    <mergeCell ref="A15:A17"/>
    <mergeCell ref="B15:B17"/>
    <mergeCell ref="C15:C17"/>
    <mergeCell ref="D15:D17"/>
    <mergeCell ref="F15:F17"/>
    <mergeCell ref="G15:G17"/>
    <mergeCell ref="H15:H17"/>
    <mergeCell ref="A23:C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6">
      <selection activeCell="M2" sqref="A1:IV65536"/>
    </sheetView>
  </sheetViews>
  <sheetFormatPr defaultColWidth="9.140625" defaultRowHeight="12.75"/>
  <cols>
    <col min="1" max="1" width="5.8515625" style="53" customWidth="1"/>
    <col min="2" max="2" width="7.421875" style="53" customWidth="1"/>
    <col min="3" max="3" width="15.7109375" style="53" customWidth="1"/>
    <col min="4" max="4" width="12.7109375" style="53" customWidth="1"/>
    <col min="5" max="5" width="9.7109375" style="53" customWidth="1"/>
    <col min="6" max="6" width="11.28125" style="53" customWidth="1"/>
    <col min="7" max="7" width="11.421875" style="53" customWidth="1"/>
    <col min="8" max="8" width="11.00390625" style="53" customWidth="1"/>
    <col min="9" max="9" width="10.7109375" style="53" customWidth="1"/>
    <col min="10" max="10" width="10.00390625" style="53" customWidth="1"/>
    <col min="11" max="11" width="10.28125" style="0" customWidth="1"/>
    <col min="12" max="12" width="9.421875" style="0" customWidth="1"/>
    <col min="13" max="13" width="7.57421875" style="0" customWidth="1"/>
    <col min="14" max="14" width="8.8515625" style="0" customWidth="1"/>
  </cols>
  <sheetData>
    <row r="1" spans="1:13" ht="17.25">
      <c r="A1" s="102"/>
      <c r="B1" s="103"/>
      <c r="C1" s="103"/>
      <c r="D1" s="103"/>
      <c r="E1" s="103"/>
      <c r="F1" s="103"/>
      <c r="G1" s="104"/>
      <c r="H1" s="105"/>
      <c r="I1" s="106"/>
      <c r="J1" s="107"/>
      <c r="K1" s="107"/>
      <c r="L1" s="107"/>
      <c r="M1" s="108" t="s">
        <v>52</v>
      </c>
    </row>
    <row r="2" spans="1:13" ht="17.25">
      <c r="A2" s="102"/>
      <c r="B2" s="103"/>
      <c r="C2" s="103"/>
      <c r="D2" s="103"/>
      <c r="E2" s="103"/>
      <c r="F2" s="103"/>
      <c r="G2" s="106"/>
      <c r="H2" s="105"/>
      <c r="I2" s="106"/>
      <c r="J2" s="107"/>
      <c r="K2" s="107"/>
      <c r="L2" s="107"/>
      <c r="M2" s="108" t="s">
        <v>24</v>
      </c>
    </row>
    <row r="3" spans="1:8" ht="17.25">
      <c r="A3" s="109"/>
      <c r="B3" s="109"/>
      <c r="C3" s="109"/>
      <c r="D3" s="109"/>
      <c r="E3" s="109"/>
      <c r="F3" s="109"/>
      <c r="G3" s="109"/>
      <c r="H3" s="109"/>
    </row>
    <row r="4" spans="1:10" ht="12.75">
      <c r="A4" s="24"/>
      <c r="B4" s="24"/>
      <c r="C4" s="24"/>
      <c r="D4" s="24"/>
      <c r="E4" s="24"/>
      <c r="F4" s="24"/>
      <c r="G4" s="110" t="s">
        <v>53</v>
      </c>
      <c r="I4" s="111"/>
      <c r="J4" s="112"/>
    </row>
    <row r="5" spans="1:14" s="96" customFormat="1" ht="20.25" customHeight="1">
      <c r="A5" s="113" t="s">
        <v>3</v>
      </c>
      <c r="B5" s="113" t="s">
        <v>28</v>
      </c>
      <c r="C5" s="113" t="s">
        <v>29</v>
      </c>
      <c r="D5" s="113" t="s">
        <v>5</v>
      </c>
      <c r="E5" s="113"/>
      <c r="F5" s="113"/>
      <c r="G5" s="113" t="s">
        <v>54</v>
      </c>
      <c r="H5" s="113" t="s">
        <v>8</v>
      </c>
      <c r="I5" s="113"/>
      <c r="J5" s="113" t="s">
        <v>55</v>
      </c>
      <c r="K5" s="113" t="s">
        <v>56</v>
      </c>
      <c r="L5" s="113" t="s">
        <v>57</v>
      </c>
      <c r="M5" s="113" t="s">
        <v>58</v>
      </c>
      <c r="N5" s="113" t="s">
        <v>59</v>
      </c>
    </row>
    <row r="6" spans="1:14" s="96" customFormat="1" ht="86.25" customHeight="1">
      <c r="A6" s="113"/>
      <c r="B6" s="113"/>
      <c r="C6" s="113"/>
      <c r="D6" s="113"/>
      <c r="E6" s="113"/>
      <c r="F6" s="113"/>
      <c r="G6" s="113"/>
      <c r="H6" s="113" t="s">
        <v>60</v>
      </c>
      <c r="I6" s="113" t="s">
        <v>61</v>
      </c>
      <c r="J6" s="113"/>
      <c r="K6" s="113"/>
      <c r="L6" s="113"/>
      <c r="M6" s="113"/>
      <c r="N6" s="113"/>
    </row>
    <row r="7" spans="1:14" s="96" customFormat="1" ht="21.75" customHeight="1">
      <c r="A7" s="114"/>
      <c r="B7" s="114"/>
      <c r="C7" s="114"/>
      <c r="D7" s="114" t="s">
        <v>12</v>
      </c>
      <c r="E7" s="114" t="s">
        <v>13</v>
      </c>
      <c r="F7" s="114" t="s">
        <v>62</v>
      </c>
      <c r="G7" s="114"/>
      <c r="H7" s="114"/>
      <c r="I7" s="114"/>
      <c r="J7" s="114"/>
      <c r="K7" s="114"/>
      <c r="L7" s="114"/>
      <c r="M7" s="114"/>
      <c r="N7" s="114"/>
    </row>
    <row r="8" spans="1:14" s="96" customFormat="1" ht="16.5" customHeight="1">
      <c r="A8" s="115">
        <v>1</v>
      </c>
      <c r="B8" s="115">
        <v>2</v>
      </c>
      <c r="C8" s="115">
        <v>3</v>
      </c>
      <c r="D8" s="116">
        <v>4</v>
      </c>
      <c r="E8" s="116"/>
      <c r="F8" s="116"/>
      <c r="G8" s="115">
        <v>5</v>
      </c>
      <c r="H8" s="115">
        <v>6</v>
      </c>
      <c r="I8" s="115">
        <v>7</v>
      </c>
      <c r="J8" s="115">
        <v>8</v>
      </c>
      <c r="K8" s="115">
        <v>9</v>
      </c>
      <c r="L8" s="115">
        <v>10</v>
      </c>
      <c r="M8" s="115">
        <v>11</v>
      </c>
      <c r="N8" s="115">
        <v>12</v>
      </c>
    </row>
    <row r="9" spans="1:14" s="96" customFormat="1" ht="40.5" customHeight="1">
      <c r="A9" s="117" t="s">
        <v>31</v>
      </c>
      <c r="B9" s="118"/>
      <c r="C9" s="119" t="s">
        <v>63</v>
      </c>
      <c r="D9" s="120">
        <f>D10</f>
        <v>1129786</v>
      </c>
      <c r="E9" s="120">
        <f>E10</f>
        <v>-111598.91</v>
      </c>
      <c r="F9" s="120">
        <f>F10</f>
        <v>1018187.09</v>
      </c>
      <c r="G9" s="120">
        <v>1018187.09</v>
      </c>
      <c r="H9" s="120">
        <v>0</v>
      </c>
      <c r="I9" s="120">
        <v>1018187.09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</row>
    <row r="10" spans="1:14" s="96" customFormat="1" ht="23.25">
      <c r="A10" s="121"/>
      <c r="B10" s="122" t="s">
        <v>33</v>
      </c>
      <c r="C10" s="123" t="s">
        <v>64</v>
      </c>
      <c r="D10" s="124">
        <v>1129786</v>
      </c>
      <c r="E10" s="124">
        <v>-111598.91</v>
      </c>
      <c r="F10" s="124">
        <f aca="true" t="shared" si="0" ref="F10:F24">D10+E10</f>
        <v>1018187.09</v>
      </c>
      <c r="G10" s="124">
        <v>-111598.91</v>
      </c>
      <c r="H10" s="124">
        <v>0</v>
      </c>
      <c r="I10" s="124">
        <v>-111598.91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</row>
    <row r="11" spans="1:14" s="96" customFormat="1" ht="45.75" customHeight="1">
      <c r="A11" s="117" t="s">
        <v>35</v>
      </c>
      <c r="B11" s="118"/>
      <c r="C11" s="119" t="s">
        <v>36</v>
      </c>
      <c r="D11" s="120">
        <v>10743790</v>
      </c>
      <c r="E11" s="120">
        <v>-204569</v>
      </c>
      <c r="F11" s="120">
        <f t="shared" si="0"/>
        <v>10539221</v>
      </c>
      <c r="G11" s="120">
        <v>10046803</v>
      </c>
      <c r="H11" s="120">
        <v>8018521</v>
      </c>
      <c r="I11" s="120">
        <v>2028282</v>
      </c>
      <c r="J11" s="120">
        <v>16000</v>
      </c>
      <c r="K11" s="120">
        <v>476418</v>
      </c>
      <c r="L11" s="120"/>
      <c r="M11" s="120"/>
      <c r="N11" s="120"/>
    </row>
    <row r="12" spans="1:14" s="96" customFormat="1" ht="30.75" customHeight="1">
      <c r="A12" s="125"/>
      <c r="B12" s="126" t="s">
        <v>37</v>
      </c>
      <c r="C12" s="127" t="s">
        <v>65</v>
      </c>
      <c r="D12" s="124">
        <v>7350198</v>
      </c>
      <c r="E12" s="124">
        <v>-204569</v>
      </c>
      <c r="F12" s="124">
        <f t="shared" si="0"/>
        <v>7145629</v>
      </c>
      <c r="G12" s="124">
        <v>-204569</v>
      </c>
      <c r="H12" s="124"/>
      <c r="I12" s="124">
        <v>-204569</v>
      </c>
      <c r="J12" s="124"/>
      <c r="K12" s="124"/>
      <c r="L12" s="124"/>
      <c r="M12" s="124"/>
      <c r="N12" s="124"/>
    </row>
    <row r="13" spans="1:14" s="96" customFormat="1" ht="30.75" customHeight="1">
      <c r="A13" s="117" t="s">
        <v>39</v>
      </c>
      <c r="B13" s="118"/>
      <c r="C13" s="119" t="s">
        <v>17</v>
      </c>
      <c r="D13" s="120">
        <v>5712700</v>
      </c>
      <c r="E13" s="120">
        <f>E14+E15+E16+E17+E18+E19+E20</f>
        <v>164317.87</v>
      </c>
      <c r="F13" s="120">
        <f>D13+E13</f>
        <v>5877017.87</v>
      </c>
      <c r="G13" s="120">
        <v>1015636</v>
      </c>
      <c r="H13" s="120">
        <v>674466</v>
      </c>
      <c r="I13" s="120">
        <v>341170</v>
      </c>
      <c r="J13" s="120"/>
      <c r="K13" s="120">
        <v>4546022.49</v>
      </c>
      <c r="L13" s="120">
        <v>315359.38</v>
      </c>
      <c r="M13" s="120"/>
      <c r="N13" s="120"/>
    </row>
    <row r="14" spans="1:14" s="96" customFormat="1" ht="27" customHeight="1">
      <c r="A14" s="121"/>
      <c r="B14" s="121" t="s">
        <v>40</v>
      </c>
      <c r="C14" s="128" t="s">
        <v>66</v>
      </c>
      <c r="D14" s="129">
        <v>674900</v>
      </c>
      <c r="E14" s="124">
        <v>164317.87</v>
      </c>
      <c r="F14" s="129">
        <f>D14+E14+E15+E16</f>
        <v>846495.38</v>
      </c>
      <c r="G14" s="130">
        <v>-12000</v>
      </c>
      <c r="H14" s="129">
        <v>-12000</v>
      </c>
      <c r="I14" s="129"/>
      <c r="J14" s="129"/>
      <c r="K14" s="129"/>
      <c r="L14" s="129">
        <v>183595.38</v>
      </c>
      <c r="M14" s="129"/>
      <c r="N14" s="129"/>
    </row>
    <row r="15" spans="1:14" s="96" customFormat="1" ht="24" customHeight="1">
      <c r="A15" s="121"/>
      <c r="B15" s="121"/>
      <c r="C15" s="128"/>
      <c r="D15" s="129"/>
      <c r="E15" s="124">
        <v>19277.51</v>
      </c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s="96" customFormat="1" ht="24" customHeight="1">
      <c r="A16" s="121"/>
      <c r="B16" s="121"/>
      <c r="C16" s="128"/>
      <c r="D16" s="129"/>
      <c r="E16" s="124">
        <v>-12000</v>
      </c>
      <c r="F16" s="129"/>
      <c r="G16" s="130"/>
      <c r="H16" s="129"/>
      <c r="I16" s="129"/>
      <c r="J16" s="129"/>
      <c r="K16" s="129"/>
      <c r="L16" s="129"/>
      <c r="M16" s="129"/>
      <c r="N16" s="129"/>
    </row>
    <row r="17" spans="1:14" s="96" customFormat="1" ht="36.75" customHeight="1">
      <c r="A17" s="125"/>
      <c r="B17" s="121" t="s">
        <v>42</v>
      </c>
      <c r="C17" s="131" t="s">
        <v>43</v>
      </c>
      <c r="D17" s="130">
        <v>3920000</v>
      </c>
      <c r="E17" s="124">
        <v>12000</v>
      </c>
      <c r="F17" s="132">
        <f>D17+E17+E18+E19</f>
        <v>3932000</v>
      </c>
      <c r="G17" s="129">
        <v>54300</v>
      </c>
      <c r="H17" s="133">
        <v>54300</v>
      </c>
      <c r="I17" s="129"/>
      <c r="J17" s="129"/>
      <c r="K17" s="129">
        <v>-42300</v>
      </c>
      <c r="L17" s="129"/>
      <c r="M17" s="129"/>
      <c r="N17" s="129"/>
    </row>
    <row r="18" spans="1:14" s="96" customFormat="1" ht="36.75" customHeight="1">
      <c r="A18" s="125"/>
      <c r="B18" s="125"/>
      <c r="C18" s="131"/>
      <c r="D18" s="130"/>
      <c r="E18" s="124">
        <v>-42300</v>
      </c>
      <c r="F18" s="132"/>
      <c r="G18" s="129"/>
      <c r="H18" s="133"/>
      <c r="I18" s="129"/>
      <c r="J18" s="129"/>
      <c r="K18" s="129"/>
      <c r="L18" s="129"/>
      <c r="M18" s="129"/>
      <c r="N18" s="129"/>
    </row>
    <row r="19" spans="1:14" s="96" customFormat="1" ht="46.5" customHeight="1">
      <c r="A19" s="125"/>
      <c r="B19" s="121"/>
      <c r="C19" s="131"/>
      <c r="D19" s="130"/>
      <c r="E19" s="124">
        <v>42300</v>
      </c>
      <c r="F19" s="132"/>
      <c r="G19" s="129"/>
      <c r="H19" s="133"/>
      <c r="I19" s="129"/>
      <c r="J19" s="129"/>
      <c r="K19" s="129"/>
      <c r="L19" s="129"/>
      <c r="M19" s="129"/>
      <c r="N19" s="129"/>
    </row>
    <row r="20" spans="1:14" s="96" customFormat="1" ht="45.75">
      <c r="A20" s="125"/>
      <c r="B20" s="126" t="s">
        <v>44</v>
      </c>
      <c r="C20" s="134" t="s">
        <v>45</v>
      </c>
      <c r="D20" s="124">
        <v>600000</v>
      </c>
      <c r="E20" s="124">
        <v>-19277.51</v>
      </c>
      <c r="F20" s="124">
        <f>D20-E20</f>
        <v>619277.51</v>
      </c>
      <c r="G20" s="135"/>
      <c r="H20" s="124"/>
      <c r="I20" s="124"/>
      <c r="J20" s="124"/>
      <c r="K20" s="124">
        <v>-19277.51</v>
      </c>
      <c r="L20" s="124"/>
      <c r="M20" s="124"/>
      <c r="N20" s="124"/>
    </row>
    <row r="21" spans="1:14" s="96" customFormat="1" ht="45.75">
      <c r="A21" s="117" t="s">
        <v>47</v>
      </c>
      <c r="B21" s="118"/>
      <c r="C21" s="119" t="s">
        <v>19</v>
      </c>
      <c r="D21" s="120">
        <v>1561100</v>
      </c>
      <c r="E21" s="120">
        <v>115000</v>
      </c>
      <c r="F21" s="120">
        <f t="shared" si="0"/>
        <v>1676100</v>
      </c>
      <c r="G21" s="120">
        <v>1672100</v>
      </c>
      <c r="H21" s="120">
        <v>130600</v>
      </c>
      <c r="I21" s="120">
        <v>1541500</v>
      </c>
      <c r="J21" s="120">
        <v>0</v>
      </c>
      <c r="K21" s="120">
        <v>4000</v>
      </c>
      <c r="L21" s="120">
        <v>0</v>
      </c>
      <c r="M21" s="120">
        <v>0</v>
      </c>
      <c r="N21" s="120">
        <v>0</v>
      </c>
    </row>
    <row r="22" spans="1:14" s="96" customFormat="1" ht="23.25">
      <c r="A22" s="136"/>
      <c r="B22" s="136">
        <v>90003</v>
      </c>
      <c r="C22" s="127" t="s">
        <v>67</v>
      </c>
      <c r="D22" s="124">
        <v>203500</v>
      </c>
      <c r="E22" s="124">
        <v>100000</v>
      </c>
      <c r="F22" s="124">
        <f t="shared" si="0"/>
        <v>303500</v>
      </c>
      <c r="G22" s="124">
        <v>100000</v>
      </c>
      <c r="H22" s="124">
        <v>0</v>
      </c>
      <c r="I22" s="124">
        <v>100000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</row>
    <row r="23" spans="1:14" s="96" customFormat="1" ht="12.75">
      <c r="A23" s="137"/>
      <c r="B23" s="137">
        <v>90095</v>
      </c>
      <c r="C23" s="128" t="s">
        <v>68</v>
      </c>
      <c r="D23" s="124">
        <v>585700</v>
      </c>
      <c r="E23" s="124">
        <v>15000</v>
      </c>
      <c r="F23" s="124">
        <f t="shared" si="0"/>
        <v>600700</v>
      </c>
      <c r="G23" s="124">
        <v>15000</v>
      </c>
      <c r="H23" s="124"/>
      <c r="I23" s="124">
        <v>15000</v>
      </c>
      <c r="J23" s="124"/>
      <c r="K23" s="124"/>
      <c r="L23" s="124"/>
      <c r="M23" s="124"/>
      <c r="N23" s="124"/>
    </row>
    <row r="24" spans="1:14" s="96" customFormat="1" ht="12.75" customHeight="1">
      <c r="A24" s="138" t="s">
        <v>69</v>
      </c>
      <c r="B24" s="138"/>
      <c r="C24" s="138"/>
      <c r="D24" s="120">
        <v>24796149.63</v>
      </c>
      <c r="E24" s="120">
        <f>E21+E13+E11+E9</f>
        <v>-36850.04000000001</v>
      </c>
      <c r="F24" s="120">
        <f t="shared" si="0"/>
        <v>24759299.59</v>
      </c>
      <c r="G24" s="120">
        <v>18509619.72</v>
      </c>
      <c r="H24" s="120">
        <v>11510577.63</v>
      </c>
      <c r="I24" s="120">
        <v>6999042.09</v>
      </c>
      <c r="J24" s="120">
        <v>567200</v>
      </c>
      <c r="K24" s="120">
        <v>5267120.49</v>
      </c>
      <c r="L24" s="120">
        <v>315359.38</v>
      </c>
      <c r="M24" s="120">
        <v>0</v>
      </c>
      <c r="N24" s="120">
        <v>100000</v>
      </c>
    </row>
    <row r="26" ht="12.75">
      <c r="A26" s="139"/>
    </row>
    <row r="27" spans="1:3" ht="12.75">
      <c r="A27" s="95"/>
      <c r="B27" s="140"/>
      <c r="C27" s="97"/>
    </row>
  </sheetData>
  <sheetProtection selectLockedCells="1" selectUnlockedCells="1"/>
  <mergeCells count="39">
    <mergeCell ref="A5:A6"/>
    <mergeCell ref="B5:B6"/>
    <mergeCell ref="C5:C6"/>
    <mergeCell ref="D5:F6"/>
    <mergeCell ref="G5:G6"/>
    <mergeCell ref="H5:I5"/>
    <mergeCell ref="J5:J6"/>
    <mergeCell ref="K5:K6"/>
    <mergeCell ref="L5:L6"/>
    <mergeCell ref="M5:M6"/>
    <mergeCell ref="N5:N6"/>
    <mergeCell ref="D8:F8"/>
    <mergeCell ref="A14:A16"/>
    <mergeCell ref="B14:B16"/>
    <mergeCell ref="C14:C16"/>
    <mergeCell ref="D14:D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A17:A19"/>
    <mergeCell ref="B17:B19"/>
    <mergeCell ref="C17:C19"/>
    <mergeCell ref="D17:D19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  <mergeCell ref="A24:C24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K2" sqref="A1:IV65536"/>
    </sheetView>
  </sheetViews>
  <sheetFormatPr defaultColWidth="9.140625" defaultRowHeight="12.75"/>
  <cols>
    <col min="1" max="1" width="6.140625" style="53" customWidth="1"/>
    <col min="2" max="2" width="8.140625" style="53" customWidth="1"/>
    <col min="3" max="3" width="21.7109375" style="53" customWidth="1"/>
    <col min="4" max="4" width="12.140625" style="53" customWidth="1"/>
    <col min="5" max="5" width="8.8515625" style="53" customWidth="1"/>
    <col min="6" max="6" width="12.00390625" style="53" customWidth="1"/>
    <col min="7" max="7" width="15.7109375" style="53" customWidth="1"/>
    <col min="8" max="8" width="17.57421875" style="53" customWidth="1"/>
    <col min="9" max="9" width="10.140625" style="53" customWidth="1"/>
    <col min="11" max="11" width="8.28125" style="0" customWidth="1"/>
  </cols>
  <sheetData>
    <row r="1" spans="6:11" ht="12.75">
      <c r="F1" s="141"/>
      <c r="G1" s="142"/>
      <c r="H1" s="142"/>
      <c r="I1" s="142"/>
      <c r="J1" s="143"/>
      <c r="K1" s="144" t="s">
        <v>70</v>
      </c>
    </row>
    <row r="2" spans="1:11" ht="17.25">
      <c r="A2" s="109"/>
      <c r="B2" s="109"/>
      <c r="C2" s="109"/>
      <c r="D2" s="109"/>
      <c r="E2" s="109"/>
      <c r="F2" s="145"/>
      <c r="G2" s="145"/>
      <c r="H2" s="142"/>
      <c r="I2" s="142"/>
      <c r="J2" s="146"/>
      <c r="K2" s="144" t="s">
        <v>24</v>
      </c>
    </row>
    <row r="3" spans="1:9" ht="7.5" customHeight="1">
      <c r="A3" s="109"/>
      <c r="B3" s="109"/>
      <c r="C3" s="109"/>
      <c r="D3" s="109"/>
      <c r="E3" s="109"/>
      <c r="F3" s="109"/>
      <c r="G3" s="109"/>
      <c r="I3" s="24"/>
    </row>
    <row r="4" spans="1:12" ht="17.25">
      <c r="A4" s="24"/>
      <c r="B4" s="24"/>
      <c r="C4" s="24"/>
      <c r="D4" s="24"/>
      <c r="E4" s="102" t="s">
        <v>71</v>
      </c>
      <c r="F4" s="24"/>
      <c r="G4" s="103"/>
      <c r="H4" s="103"/>
      <c r="I4" s="103"/>
      <c r="J4" s="103"/>
      <c r="K4" s="103"/>
      <c r="L4" s="103"/>
    </row>
    <row r="5" spans="1:11" s="96" customFormat="1" ht="20.25" customHeight="1">
      <c r="A5" s="147" t="s">
        <v>3</v>
      </c>
      <c r="B5" s="147" t="s">
        <v>28</v>
      </c>
      <c r="C5" s="147" t="s">
        <v>29</v>
      </c>
      <c r="D5" s="147" t="s">
        <v>5</v>
      </c>
      <c r="E5" s="147"/>
      <c r="F5" s="147"/>
      <c r="G5" s="147" t="s">
        <v>72</v>
      </c>
      <c r="H5" s="148" t="s">
        <v>73</v>
      </c>
      <c r="I5" s="147" t="s">
        <v>74</v>
      </c>
      <c r="J5" s="113" t="s">
        <v>75</v>
      </c>
      <c r="K5" s="147" t="s">
        <v>76</v>
      </c>
    </row>
    <row r="6" spans="1:11" s="96" customFormat="1" ht="86.25" customHeight="1">
      <c r="A6" s="147"/>
      <c r="B6" s="147"/>
      <c r="C6" s="147"/>
      <c r="D6" s="147"/>
      <c r="E6" s="147"/>
      <c r="F6" s="147"/>
      <c r="G6" s="147"/>
      <c r="H6" s="113" t="s">
        <v>77</v>
      </c>
      <c r="I6" s="147"/>
      <c r="J6" s="147"/>
      <c r="K6" s="147"/>
    </row>
    <row r="7" spans="1:11" s="96" customFormat="1" ht="29.25" customHeight="1">
      <c r="A7" s="149"/>
      <c r="B7" s="149"/>
      <c r="C7" s="149"/>
      <c r="D7" s="150" t="s">
        <v>78</v>
      </c>
      <c r="E7" s="150" t="s">
        <v>13</v>
      </c>
      <c r="F7" s="150" t="s">
        <v>79</v>
      </c>
      <c r="G7" s="149"/>
      <c r="H7" s="114"/>
      <c r="I7" s="149"/>
      <c r="J7" s="149"/>
      <c r="K7" s="149"/>
    </row>
    <row r="8" spans="1:11" s="96" customFormat="1" ht="15" customHeight="1">
      <c r="A8" s="115">
        <v>1</v>
      </c>
      <c r="B8" s="115">
        <v>2</v>
      </c>
      <c r="C8" s="115">
        <v>3</v>
      </c>
      <c r="D8" s="116">
        <v>4</v>
      </c>
      <c r="E8" s="116"/>
      <c r="F8" s="116"/>
      <c r="G8" s="115">
        <v>5</v>
      </c>
      <c r="H8" s="115">
        <v>6</v>
      </c>
      <c r="I8" s="115">
        <v>7</v>
      </c>
      <c r="J8" s="115">
        <v>8</v>
      </c>
      <c r="K8" s="115">
        <v>9</v>
      </c>
    </row>
    <row r="9" spans="1:11" s="96" customFormat="1" ht="24.75">
      <c r="A9" s="151">
        <v>600</v>
      </c>
      <c r="B9" s="151"/>
      <c r="C9" s="152" t="s">
        <v>32</v>
      </c>
      <c r="D9" s="153">
        <v>1942701</v>
      </c>
      <c r="E9" s="153">
        <v>11598.91</v>
      </c>
      <c r="F9" s="153">
        <f>D9+E9</f>
        <v>1954299.91</v>
      </c>
      <c r="G9" s="153">
        <v>1954299.91</v>
      </c>
      <c r="H9" s="153">
        <v>0</v>
      </c>
      <c r="I9" s="153">
        <v>0</v>
      </c>
      <c r="J9" s="153">
        <v>0</v>
      </c>
      <c r="K9" s="153">
        <v>0</v>
      </c>
    </row>
    <row r="10" spans="1:11" s="96" customFormat="1" ht="12.75">
      <c r="A10" s="154"/>
      <c r="B10" s="154">
        <v>60016</v>
      </c>
      <c r="C10" s="155" t="s">
        <v>80</v>
      </c>
      <c r="D10" s="156">
        <f>D9</f>
        <v>1942701</v>
      </c>
      <c r="E10" s="156">
        <f>E9</f>
        <v>11598.91</v>
      </c>
      <c r="F10" s="156">
        <f>F9</f>
        <v>1954299.91</v>
      </c>
      <c r="G10" s="156">
        <v>11598.91</v>
      </c>
      <c r="H10" s="156">
        <v>0</v>
      </c>
      <c r="I10" s="156">
        <v>0</v>
      </c>
      <c r="J10" s="156">
        <v>0</v>
      </c>
      <c r="K10" s="156">
        <v>0</v>
      </c>
    </row>
    <row r="11" spans="1:11" s="96" customFormat="1" ht="12.75" customHeight="1">
      <c r="A11" s="157" t="s">
        <v>69</v>
      </c>
      <c r="B11" s="157"/>
      <c r="C11" s="157"/>
      <c r="D11" s="158">
        <v>8709350.37</v>
      </c>
      <c r="E11" s="158">
        <f>E9</f>
        <v>11598.91</v>
      </c>
      <c r="F11" s="158">
        <f>D11+E11</f>
        <v>8720949.28</v>
      </c>
      <c r="G11" s="159">
        <v>8720949.28</v>
      </c>
      <c r="H11" s="159">
        <v>0</v>
      </c>
      <c r="I11" s="159">
        <v>0</v>
      </c>
      <c r="J11" s="159">
        <v>0</v>
      </c>
      <c r="K11" s="159">
        <v>0</v>
      </c>
    </row>
    <row r="13" ht="12.75">
      <c r="A13" s="139"/>
    </row>
  </sheetData>
  <sheetProtection selectLockedCells="1" selectUnlockedCells="1"/>
  <mergeCells count="10">
    <mergeCell ref="A5:A6"/>
    <mergeCell ref="B5:B6"/>
    <mergeCell ref="C5:C6"/>
    <mergeCell ref="D5:F6"/>
    <mergeCell ref="G5:G6"/>
    <mergeCell ref="I5:I6"/>
    <mergeCell ref="J5:J6"/>
    <mergeCell ref="K5:K6"/>
    <mergeCell ref="D8:F8"/>
    <mergeCell ref="A11:C1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H2" sqref="A1:IV65536"/>
    </sheetView>
  </sheetViews>
  <sheetFormatPr defaultColWidth="12.57421875" defaultRowHeight="12.75"/>
  <cols>
    <col min="1" max="1" width="5.140625" style="160" customWidth="1"/>
    <col min="2" max="2" width="6.8515625" style="160" customWidth="1"/>
    <col min="3" max="3" width="8.140625" style="160" customWidth="1"/>
    <col min="4" max="4" width="31.421875" style="160" customWidth="1"/>
    <col min="5" max="5" width="13.57421875" style="160" customWidth="1"/>
    <col min="6" max="6" width="13.7109375" style="160" customWidth="1"/>
    <col min="7" max="7" width="15.00390625" style="160" customWidth="1"/>
    <col min="8" max="8" width="14.00390625" style="160" customWidth="1"/>
    <col min="9" max="9" width="15.140625" style="160" customWidth="1"/>
    <col min="10" max="11" width="9.00390625" style="160" customWidth="1"/>
    <col min="12" max="16384" width="11.57421875" style="160" customWidth="1"/>
  </cols>
  <sheetData>
    <row r="1" spans="1:13" ht="12.75">
      <c r="A1" s="161"/>
      <c r="B1" s="161"/>
      <c r="C1" s="161"/>
      <c r="D1" s="161"/>
      <c r="E1" s="161"/>
      <c r="F1" s="161"/>
      <c r="J1" s="162" t="s">
        <v>81</v>
      </c>
      <c r="K1" s="162"/>
      <c r="L1" s="162"/>
      <c r="M1" s="162"/>
    </row>
    <row r="2" spans="1:11" ht="12.75">
      <c r="A2" s="161"/>
      <c r="B2" s="161"/>
      <c r="C2" s="161"/>
      <c r="D2" s="161"/>
      <c r="E2" s="161"/>
      <c r="F2" s="161"/>
      <c r="G2" s="161"/>
      <c r="H2" s="163" t="s">
        <v>24</v>
      </c>
      <c r="I2" s="163"/>
      <c r="J2" s="163"/>
      <c r="K2" s="163"/>
    </row>
    <row r="3" spans="1:1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17.25" customHeight="1">
      <c r="A4" s="164" t="s">
        <v>82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9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6"/>
    </row>
    <row r="6" spans="1:11" ht="12.75" customHeight="1">
      <c r="A6" s="167" t="s">
        <v>83</v>
      </c>
      <c r="B6" s="167" t="s">
        <v>3</v>
      </c>
      <c r="C6" s="167" t="s">
        <v>84</v>
      </c>
      <c r="D6" s="168" t="s">
        <v>85</v>
      </c>
      <c r="E6" s="169" t="s">
        <v>86</v>
      </c>
      <c r="F6" s="169" t="s">
        <v>87</v>
      </c>
      <c r="G6" s="169"/>
      <c r="H6" s="169"/>
      <c r="I6" s="169"/>
      <c r="J6" s="169"/>
      <c r="K6" s="170" t="s">
        <v>88</v>
      </c>
    </row>
    <row r="7" spans="1:11" ht="12.75" customHeight="1">
      <c r="A7" s="167"/>
      <c r="B7" s="167"/>
      <c r="C7" s="167"/>
      <c r="D7" s="168"/>
      <c r="E7" s="169"/>
      <c r="F7" s="169" t="s">
        <v>89</v>
      </c>
      <c r="G7" s="169" t="s">
        <v>90</v>
      </c>
      <c r="H7" s="169"/>
      <c r="I7" s="169"/>
      <c r="J7" s="169"/>
      <c r="K7" s="170"/>
    </row>
    <row r="8" spans="1:11" ht="12.75" customHeight="1">
      <c r="A8" s="167"/>
      <c r="B8" s="167"/>
      <c r="C8" s="167"/>
      <c r="D8" s="168"/>
      <c r="E8" s="169"/>
      <c r="F8" s="169"/>
      <c r="G8" s="169" t="s">
        <v>91</v>
      </c>
      <c r="H8" s="169" t="s">
        <v>92</v>
      </c>
      <c r="I8" s="169" t="s">
        <v>93</v>
      </c>
      <c r="J8" s="170" t="s">
        <v>94</v>
      </c>
      <c r="K8" s="170"/>
    </row>
    <row r="9" spans="1:11" ht="12.75">
      <c r="A9" s="167"/>
      <c r="B9" s="167"/>
      <c r="C9" s="167"/>
      <c r="D9" s="168"/>
      <c r="E9" s="169"/>
      <c r="F9" s="169"/>
      <c r="G9" s="169"/>
      <c r="H9" s="169"/>
      <c r="I9" s="169"/>
      <c r="J9" s="170"/>
      <c r="K9" s="170"/>
    </row>
    <row r="10" spans="1:11" ht="51.75" customHeight="1">
      <c r="A10" s="167"/>
      <c r="B10" s="167"/>
      <c r="C10" s="167"/>
      <c r="D10" s="168"/>
      <c r="E10" s="169"/>
      <c r="F10" s="169"/>
      <c r="G10" s="169"/>
      <c r="H10" s="169"/>
      <c r="I10" s="169"/>
      <c r="J10" s="170"/>
      <c r="K10" s="170"/>
    </row>
    <row r="11" spans="1:11" ht="12.75">
      <c r="A11" s="171">
        <v>1</v>
      </c>
      <c r="B11" s="171">
        <v>2</v>
      </c>
      <c r="C11" s="171">
        <v>3</v>
      </c>
      <c r="D11" s="171">
        <v>5</v>
      </c>
      <c r="E11" s="171">
        <v>6</v>
      </c>
      <c r="F11" s="171">
        <v>7</v>
      </c>
      <c r="G11" s="171">
        <v>8</v>
      </c>
      <c r="H11" s="171">
        <v>9</v>
      </c>
      <c r="I11" s="171">
        <v>10</v>
      </c>
      <c r="J11" s="171">
        <v>11</v>
      </c>
      <c r="K11" s="171">
        <v>12</v>
      </c>
    </row>
    <row r="12" spans="1:11" ht="94.5" customHeight="1">
      <c r="A12" s="172">
        <v>1</v>
      </c>
      <c r="B12" s="172" t="s">
        <v>95</v>
      </c>
      <c r="C12" s="172" t="s">
        <v>96</v>
      </c>
      <c r="D12" s="173" t="s">
        <v>97</v>
      </c>
      <c r="E12" s="174">
        <v>6429418.69</v>
      </c>
      <c r="F12" s="174">
        <v>6429418.69</v>
      </c>
      <c r="G12" s="174">
        <v>50000</v>
      </c>
      <c r="H12" s="174">
        <v>1751918.69</v>
      </c>
      <c r="I12" s="175" t="s">
        <v>98</v>
      </c>
      <c r="J12" s="176"/>
      <c r="K12" s="176"/>
    </row>
    <row r="13" spans="1:11" ht="45" customHeight="1">
      <c r="A13" s="172">
        <v>2</v>
      </c>
      <c r="B13" s="172" t="s">
        <v>95</v>
      </c>
      <c r="C13" s="172" t="s">
        <v>96</v>
      </c>
      <c r="D13" s="173" t="s">
        <v>99</v>
      </c>
      <c r="E13" s="174">
        <v>120000</v>
      </c>
      <c r="F13" s="174">
        <v>120000</v>
      </c>
      <c r="G13" s="174">
        <v>37000</v>
      </c>
      <c r="H13" s="174">
        <v>80000</v>
      </c>
      <c r="I13" s="175" t="s">
        <v>100</v>
      </c>
      <c r="J13" s="176"/>
      <c r="K13" s="176"/>
    </row>
    <row r="14" spans="1:11" ht="40.5" customHeight="1">
      <c r="A14" s="172">
        <v>3</v>
      </c>
      <c r="B14" s="172" t="s">
        <v>95</v>
      </c>
      <c r="C14" s="172" t="s">
        <v>96</v>
      </c>
      <c r="D14" s="173" t="s">
        <v>101</v>
      </c>
      <c r="E14" s="174">
        <v>100000</v>
      </c>
      <c r="F14" s="174">
        <v>100000</v>
      </c>
      <c r="G14" s="174">
        <v>0</v>
      </c>
      <c r="H14" s="174">
        <v>100000</v>
      </c>
      <c r="I14" s="175" t="s">
        <v>102</v>
      </c>
      <c r="J14" s="176"/>
      <c r="K14" s="176"/>
    </row>
    <row r="15" spans="1:11" ht="82.5" customHeight="1">
      <c r="A15" s="172">
        <v>4</v>
      </c>
      <c r="B15" s="172" t="s">
        <v>95</v>
      </c>
      <c r="C15" s="172" t="s">
        <v>96</v>
      </c>
      <c r="D15" s="173" t="s">
        <v>103</v>
      </c>
      <c r="E15" s="174">
        <v>3708440</v>
      </c>
      <c r="F15" s="174">
        <v>3708440</v>
      </c>
      <c r="G15" s="174">
        <v>30532</v>
      </c>
      <c r="H15" s="174">
        <v>900000</v>
      </c>
      <c r="I15" s="177" t="s">
        <v>104</v>
      </c>
      <c r="J15" s="176"/>
      <c r="K15" s="176"/>
    </row>
    <row r="16" spans="1:11" ht="42.75" customHeight="1">
      <c r="A16" s="172">
        <v>5</v>
      </c>
      <c r="B16" s="172" t="s">
        <v>95</v>
      </c>
      <c r="C16" s="172" t="s">
        <v>96</v>
      </c>
      <c r="D16" s="173" t="s">
        <v>105</v>
      </c>
      <c r="E16" s="174">
        <v>1500000</v>
      </c>
      <c r="F16" s="174">
        <v>1500000</v>
      </c>
      <c r="G16" s="174">
        <v>228000</v>
      </c>
      <c r="H16" s="174">
        <v>1200000</v>
      </c>
      <c r="I16" s="175" t="s">
        <v>106</v>
      </c>
      <c r="J16" s="176"/>
      <c r="K16" s="176"/>
    </row>
    <row r="17" spans="1:11" ht="48" customHeight="1">
      <c r="A17" s="172">
        <v>6</v>
      </c>
      <c r="B17" s="172" t="s">
        <v>95</v>
      </c>
      <c r="C17" s="172" t="s">
        <v>96</v>
      </c>
      <c r="D17" s="173" t="s">
        <v>107</v>
      </c>
      <c r="E17" s="174">
        <v>625000</v>
      </c>
      <c r="F17" s="174">
        <v>625000</v>
      </c>
      <c r="G17" s="174">
        <v>127500</v>
      </c>
      <c r="H17" s="174">
        <v>494500</v>
      </c>
      <c r="I17" s="175" t="s">
        <v>108</v>
      </c>
      <c r="J17" s="176"/>
      <c r="K17" s="176"/>
    </row>
    <row r="18" spans="1:11" ht="44.25" customHeight="1">
      <c r="A18" s="172">
        <v>7</v>
      </c>
      <c r="B18" s="172" t="s">
        <v>95</v>
      </c>
      <c r="C18" s="172" t="s">
        <v>96</v>
      </c>
      <c r="D18" s="173" t="s">
        <v>109</v>
      </c>
      <c r="E18" s="174">
        <v>100000</v>
      </c>
      <c r="F18" s="174">
        <v>100000</v>
      </c>
      <c r="G18" s="174">
        <v>0</v>
      </c>
      <c r="H18" s="178">
        <v>100000</v>
      </c>
      <c r="I18" s="175" t="s">
        <v>110</v>
      </c>
      <c r="J18" s="176"/>
      <c r="K18" s="176"/>
    </row>
    <row r="19" spans="1:11" ht="36" customHeight="1">
      <c r="A19" s="172">
        <v>8</v>
      </c>
      <c r="B19" s="172" t="s">
        <v>95</v>
      </c>
      <c r="C19" s="172" t="s">
        <v>96</v>
      </c>
      <c r="D19" s="173" t="s">
        <v>111</v>
      </c>
      <c r="E19" s="174">
        <v>30000</v>
      </c>
      <c r="F19" s="174">
        <v>30000</v>
      </c>
      <c r="G19" s="174">
        <v>0</v>
      </c>
      <c r="H19" s="174">
        <v>30000</v>
      </c>
      <c r="I19" s="179" t="s">
        <v>102</v>
      </c>
      <c r="J19" s="176"/>
      <c r="K19" s="176"/>
    </row>
    <row r="20" spans="1:11" ht="40.5" customHeight="1">
      <c r="A20" s="180" t="s">
        <v>112</v>
      </c>
      <c r="B20" s="180"/>
      <c r="C20" s="180"/>
      <c r="D20" s="181"/>
      <c r="E20" s="182">
        <f>E12+E13+E14+E15+E16+E17+E18+E19</f>
        <v>12612858.690000001</v>
      </c>
      <c r="F20" s="182">
        <f>F12+F13+F14+F15+F16+F17+F18+F19</f>
        <v>12612858.690000001</v>
      </c>
      <c r="G20" s="182">
        <f>G12+G13+G14+G15+G16+G17+G18+G19</f>
        <v>473032</v>
      </c>
      <c r="H20" s="182">
        <f>H12+H13+H14+H15+H16+H17+H18+H19</f>
        <v>4656418.6899999995</v>
      </c>
      <c r="I20" s="183" t="s">
        <v>113</v>
      </c>
      <c r="J20" s="184"/>
      <c r="K20" s="185"/>
    </row>
    <row r="21" spans="1:11" ht="39" customHeight="1">
      <c r="A21" s="172">
        <v>9</v>
      </c>
      <c r="B21" s="172">
        <v>400</v>
      </c>
      <c r="C21" s="172">
        <v>40002</v>
      </c>
      <c r="D21" s="173" t="s">
        <v>114</v>
      </c>
      <c r="E21" s="174">
        <v>40000</v>
      </c>
      <c r="F21" s="174">
        <v>40000</v>
      </c>
      <c r="G21" s="174"/>
      <c r="H21" s="174">
        <v>40000</v>
      </c>
      <c r="I21" s="179" t="s">
        <v>102</v>
      </c>
      <c r="J21" s="176"/>
      <c r="K21" s="176"/>
    </row>
    <row r="22" spans="1:11" ht="36" customHeight="1">
      <c r="A22" s="186">
        <v>10</v>
      </c>
      <c r="B22" s="172">
        <v>400</v>
      </c>
      <c r="C22" s="172">
        <v>40002</v>
      </c>
      <c r="D22" s="173" t="s">
        <v>115</v>
      </c>
      <c r="E22" s="174">
        <v>40000</v>
      </c>
      <c r="F22" s="174">
        <v>40000</v>
      </c>
      <c r="G22" s="174"/>
      <c r="H22" s="174">
        <v>40000</v>
      </c>
      <c r="I22" s="179" t="s">
        <v>102</v>
      </c>
      <c r="J22" s="176"/>
      <c r="K22" s="176"/>
    </row>
    <row r="23" spans="1:11" ht="34.5" customHeight="1">
      <c r="A23" s="186">
        <v>11</v>
      </c>
      <c r="B23" s="172">
        <v>400</v>
      </c>
      <c r="C23" s="172">
        <v>40002</v>
      </c>
      <c r="D23" s="173" t="s">
        <v>116</v>
      </c>
      <c r="E23" s="174">
        <v>20000</v>
      </c>
      <c r="F23" s="174">
        <v>20000</v>
      </c>
      <c r="G23" s="174">
        <v>3710.6</v>
      </c>
      <c r="H23" s="174">
        <v>16289.4</v>
      </c>
      <c r="I23" s="177" t="s">
        <v>102</v>
      </c>
      <c r="J23" s="176"/>
      <c r="K23" s="176"/>
    </row>
    <row r="24" spans="1:11" ht="36.75" customHeight="1">
      <c r="A24" s="186">
        <v>12</v>
      </c>
      <c r="B24" s="172">
        <v>400</v>
      </c>
      <c r="C24" s="172">
        <v>40002</v>
      </c>
      <c r="D24" s="173" t="s">
        <v>117</v>
      </c>
      <c r="E24" s="174">
        <v>15000</v>
      </c>
      <c r="F24" s="174">
        <v>15000</v>
      </c>
      <c r="G24" s="174">
        <v>15000</v>
      </c>
      <c r="H24" s="174"/>
      <c r="I24" s="177" t="s">
        <v>102</v>
      </c>
      <c r="J24" s="176"/>
      <c r="K24" s="176"/>
    </row>
    <row r="25" spans="1:11" ht="38.25" customHeight="1">
      <c r="A25" s="187" t="s">
        <v>118</v>
      </c>
      <c r="B25" s="187"/>
      <c r="C25" s="187"/>
      <c r="D25" s="188"/>
      <c r="E25" s="189">
        <f>E21+E22+E23+E24</f>
        <v>115000</v>
      </c>
      <c r="F25" s="189">
        <f>F21+F22+F23+F24</f>
        <v>115000</v>
      </c>
      <c r="G25" s="189">
        <f>G21+G22+G23+G24</f>
        <v>18710.6</v>
      </c>
      <c r="H25" s="189">
        <f>H21+H22+H23+H24</f>
        <v>96289.4</v>
      </c>
      <c r="I25" s="190" t="s">
        <v>102</v>
      </c>
      <c r="J25" s="185"/>
      <c r="K25" s="185"/>
    </row>
    <row r="26" spans="1:11" ht="42.75" customHeight="1">
      <c r="A26" s="172">
        <v>13</v>
      </c>
      <c r="B26" s="191">
        <v>600</v>
      </c>
      <c r="C26" s="191">
        <v>60016</v>
      </c>
      <c r="D26" s="192" t="s">
        <v>119</v>
      </c>
      <c r="E26" s="193">
        <v>1913420</v>
      </c>
      <c r="F26" s="193">
        <v>1913420</v>
      </c>
      <c r="G26" s="193">
        <v>0</v>
      </c>
      <c r="H26" s="193">
        <v>95671</v>
      </c>
      <c r="I26" s="177" t="s">
        <v>120</v>
      </c>
      <c r="J26" s="176"/>
      <c r="K26" s="176"/>
    </row>
    <row r="27" spans="1:11" ht="42.75" customHeight="1">
      <c r="A27" s="172">
        <v>14</v>
      </c>
      <c r="B27" s="191">
        <v>600</v>
      </c>
      <c r="C27" s="191">
        <v>60016</v>
      </c>
      <c r="D27" s="192" t="s">
        <v>121</v>
      </c>
      <c r="E27" s="193">
        <v>1775140</v>
      </c>
      <c r="F27" s="193">
        <v>1775140</v>
      </c>
      <c r="G27" s="193">
        <v>0</v>
      </c>
      <c r="H27" s="193">
        <v>887570</v>
      </c>
      <c r="I27" s="177" t="s">
        <v>122</v>
      </c>
      <c r="J27" s="176"/>
      <c r="K27" s="176"/>
    </row>
    <row r="28" spans="1:11" ht="42.75" customHeight="1">
      <c r="A28" s="172">
        <v>15</v>
      </c>
      <c r="B28" s="191">
        <v>600</v>
      </c>
      <c r="C28" s="191">
        <v>60016</v>
      </c>
      <c r="D28" s="192" t="s">
        <v>123</v>
      </c>
      <c r="E28" s="193">
        <v>618750</v>
      </c>
      <c r="F28" s="193">
        <v>618750</v>
      </c>
      <c r="G28" s="193">
        <v>0</v>
      </c>
      <c r="H28" s="193">
        <v>318750</v>
      </c>
      <c r="I28" s="177" t="s">
        <v>124</v>
      </c>
      <c r="J28" s="176"/>
      <c r="K28" s="176"/>
    </row>
    <row r="29" spans="1:11" ht="42.75" customHeight="1">
      <c r="A29" s="172">
        <v>16</v>
      </c>
      <c r="B29" s="191">
        <v>600</v>
      </c>
      <c r="C29" s="191">
        <v>60016</v>
      </c>
      <c r="D29" s="192" t="s">
        <v>125</v>
      </c>
      <c r="E29" s="193">
        <v>150000</v>
      </c>
      <c r="F29" s="193">
        <v>150000</v>
      </c>
      <c r="G29" s="193"/>
      <c r="H29" s="193">
        <v>75000</v>
      </c>
      <c r="I29" s="177" t="s">
        <v>126</v>
      </c>
      <c r="J29" s="176"/>
      <c r="K29" s="176"/>
    </row>
    <row r="30" spans="1:11" ht="45.75" customHeight="1">
      <c r="A30" s="172">
        <v>17</v>
      </c>
      <c r="B30" s="172">
        <v>600</v>
      </c>
      <c r="C30" s="172">
        <v>60016</v>
      </c>
      <c r="D30" s="173" t="s">
        <v>127</v>
      </c>
      <c r="E30" s="174">
        <v>75000</v>
      </c>
      <c r="F30" s="174">
        <v>75000</v>
      </c>
      <c r="G30" s="174"/>
      <c r="H30" s="174">
        <v>75000</v>
      </c>
      <c r="I30" s="175" t="s">
        <v>128</v>
      </c>
      <c r="J30" s="176"/>
      <c r="K30" s="176"/>
    </row>
    <row r="31" spans="1:11" ht="45.75" customHeight="1">
      <c r="A31" s="172">
        <v>18</v>
      </c>
      <c r="B31" s="172">
        <v>600</v>
      </c>
      <c r="C31" s="172">
        <v>60016</v>
      </c>
      <c r="D31" s="173" t="s">
        <v>129</v>
      </c>
      <c r="E31" s="174">
        <v>489420</v>
      </c>
      <c r="F31" s="174">
        <v>489420</v>
      </c>
      <c r="G31" s="174">
        <v>0</v>
      </c>
      <c r="H31" s="174">
        <v>244710</v>
      </c>
      <c r="I31" s="175" t="s">
        <v>130</v>
      </c>
      <c r="J31" s="176"/>
      <c r="K31" s="176"/>
    </row>
    <row r="32" spans="1:11" ht="45.75" customHeight="1">
      <c r="A32" s="172">
        <v>19</v>
      </c>
      <c r="B32" s="172">
        <v>600</v>
      </c>
      <c r="C32" s="172">
        <v>60016</v>
      </c>
      <c r="D32" s="173" t="s">
        <v>131</v>
      </c>
      <c r="E32" s="174">
        <v>230000</v>
      </c>
      <c r="F32" s="174">
        <v>230000</v>
      </c>
      <c r="G32" s="174">
        <v>0</v>
      </c>
      <c r="H32" s="174">
        <v>230000</v>
      </c>
      <c r="I32" s="175" t="s">
        <v>128</v>
      </c>
      <c r="J32" s="176"/>
      <c r="K32" s="176"/>
    </row>
    <row r="33" spans="1:11" ht="50.25" customHeight="1">
      <c r="A33" s="172">
        <v>20</v>
      </c>
      <c r="B33" s="172">
        <v>600</v>
      </c>
      <c r="C33" s="172">
        <v>60016</v>
      </c>
      <c r="D33" s="173" t="s">
        <v>132</v>
      </c>
      <c r="E33" s="174">
        <v>4000</v>
      </c>
      <c r="F33" s="174">
        <v>4000</v>
      </c>
      <c r="G33" s="174">
        <v>4000</v>
      </c>
      <c r="H33" s="174">
        <v>0</v>
      </c>
      <c r="I33" s="177" t="s">
        <v>128</v>
      </c>
      <c r="J33" s="176"/>
      <c r="K33" s="176"/>
    </row>
    <row r="34" spans="1:11" ht="48" customHeight="1">
      <c r="A34" s="172">
        <v>21</v>
      </c>
      <c r="B34" s="172">
        <v>600</v>
      </c>
      <c r="C34" s="172">
        <v>60016</v>
      </c>
      <c r="D34" s="192" t="s">
        <v>133</v>
      </c>
      <c r="E34" s="174">
        <v>4000</v>
      </c>
      <c r="F34" s="174">
        <v>4000</v>
      </c>
      <c r="G34" s="174">
        <v>4000</v>
      </c>
      <c r="H34" s="174">
        <v>0</v>
      </c>
      <c r="I34" s="177" t="s">
        <v>128</v>
      </c>
      <c r="J34" s="176"/>
      <c r="K34" s="176"/>
    </row>
    <row r="35" spans="1:11" ht="51" customHeight="1">
      <c r="A35" s="172">
        <v>22</v>
      </c>
      <c r="B35" s="172">
        <v>600</v>
      </c>
      <c r="C35" s="172">
        <v>60016</v>
      </c>
      <c r="D35" s="192" t="s">
        <v>134</v>
      </c>
      <c r="E35" s="174">
        <v>8000</v>
      </c>
      <c r="F35" s="174">
        <v>8000</v>
      </c>
      <c r="G35" s="174">
        <v>8000</v>
      </c>
      <c r="H35" s="174">
        <v>0</v>
      </c>
      <c r="I35" s="177" t="s">
        <v>128</v>
      </c>
      <c r="J35" s="176"/>
      <c r="K35" s="176"/>
    </row>
    <row r="36" spans="1:11" ht="51" customHeight="1">
      <c r="A36" s="172">
        <v>23</v>
      </c>
      <c r="B36" s="172">
        <v>600</v>
      </c>
      <c r="C36" s="172">
        <v>60016</v>
      </c>
      <c r="D36" s="194" t="s">
        <v>135</v>
      </c>
      <c r="E36" s="174">
        <v>11598.91</v>
      </c>
      <c r="F36" s="174">
        <v>11598.91</v>
      </c>
      <c r="G36" s="174">
        <v>11598.91</v>
      </c>
      <c r="H36" s="174"/>
      <c r="I36" s="177"/>
      <c r="J36" s="176"/>
      <c r="K36" s="176"/>
    </row>
    <row r="37" spans="1:11" ht="39" customHeight="1">
      <c r="A37" s="180" t="s">
        <v>136</v>
      </c>
      <c r="B37" s="180"/>
      <c r="C37" s="180"/>
      <c r="D37" s="195"/>
      <c r="E37" s="189">
        <f>E26+E27+E28+E29+E30+E31+E32+E33+E34+E35+E36</f>
        <v>5279328.91</v>
      </c>
      <c r="F37" s="189">
        <f>F26+F27+F28+F29+F30+F31+F32+F33+F34+F35+F36</f>
        <v>5279328.91</v>
      </c>
      <c r="G37" s="189">
        <f>G26+G27+G28+G29+G30+G31+G32+G33+G34+G35+G36</f>
        <v>27598.91</v>
      </c>
      <c r="H37" s="189">
        <f>SUM(H26:H35)</f>
        <v>1926701</v>
      </c>
      <c r="I37" s="196" t="s">
        <v>137</v>
      </c>
      <c r="J37" s="197"/>
      <c r="K37" s="197"/>
    </row>
    <row r="38" spans="1:11" ht="45.75" customHeight="1">
      <c r="A38" s="172">
        <v>24</v>
      </c>
      <c r="B38" s="172">
        <v>700</v>
      </c>
      <c r="C38" s="172">
        <v>70005</v>
      </c>
      <c r="D38" s="173" t="s">
        <v>138</v>
      </c>
      <c r="E38" s="174">
        <v>494724.31</v>
      </c>
      <c r="F38" s="174">
        <v>494724.31</v>
      </c>
      <c r="G38" s="174">
        <v>0</v>
      </c>
      <c r="H38" s="174">
        <v>242414.91</v>
      </c>
      <c r="I38" s="175" t="s">
        <v>139</v>
      </c>
      <c r="J38" s="176"/>
      <c r="K38" s="176"/>
    </row>
    <row r="39" spans="1:11" ht="45.75" customHeight="1">
      <c r="A39" s="172">
        <v>25</v>
      </c>
      <c r="B39" s="172">
        <v>700</v>
      </c>
      <c r="C39" s="172">
        <v>70005</v>
      </c>
      <c r="D39" s="198" t="s">
        <v>140</v>
      </c>
      <c r="E39" s="174">
        <v>190000</v>
      </c>
      <c r="F39" s="174">
        <v>190000</v>
      </c>
      <c r="G39" s="174">
        <v>0</v>
      </c>
      <c r="H39" s="174">
        <v>190000</v>
      </c>
      <c r="I39" s="177" t="s">
        <v>141</v>
      </c>
      <c r="J39" s="176"/>
      <c r="K39" s="176"/>
    </row>
    <row r="40" spans="1:11" ht="45.75" customHeight="1">
      <c r="A40" s="172">
        <v>26</v>
      </c>
      <c r="B40" s="172">
        <v>700</v>
      </c>
      <c r="C40" s="172">
        <v>70005</v>
      </c>
      <c r="D40" s="173" t="s">
        <v>142</v>
      </c>
      <c r="E40" s="174">
        <v>300000</v>
      </c>
      <c r="F40" s="174">
        <v>300000</v>
      </c>
      <c r="G40" s="174">
        <v>0</v>
      </c>
      <c r="H40" s="174">
        <v>180000</v>
      </c>
      <c r="I40" s="177" t="s">
        <v>143</v>
      </c>
      <c r="J40" s="176"/>
      <c r="K40" s="176"/>
    </row>
    <row r="41" spans="1:11" ht="48.75" customHeight="1">
      <c r="A41" s="172">
        <v>27</v>
      </c>
      <c r="B41" s="172">
        <v>700</v>
      </c>
      <c r="C41" s="172">
        <v>70005</v>
      </c>
      <c r="D41" s="173" t="s">
        <v>144</v>
      </c>
      <c r="E41" s="174">
        <v>40000</v>
      </c>
      <c r="F41" s="174">
        <v>40000</v>
      </c>
      <c r="G41" s="174">
        <v>0</v>
      </c>
      <c r="H41" s="174">
        <v>40000</v>
      </c>
      <c r="I41" s="177" t="s">
        <v>141</v>
      </c>
      <c r="J41" s="176"/>
      <c r="K41" s="176"/>
    </row>
    <row r="42" spans="1:11" ht="45.75" customHeight="1">
      <c r="A42" s="172">
        <v>28</v>
      </c>
      <c r="B42" s="172">
        <v>700</v>
      </c>
      <c r="C42" s="172">
        <v>70005</v>
      </c>
      <c r="D42" s="173" t="s">
        <v>145</v>
      </c>
      <c r="E42" s="174">
        <v>3500000</v>
      </c>
      <c r="F42" s="174">
        <v>3500000</v>
      </c>
      <c r="G42" s="178"/>
      <c r="H42" s="174"/>
      <c r="I42" s="175" t="s">
        <v>146</v>
      </c>
      <c r="J42" s="176"/>
      <c r="K42" s="176"/>
    </row>
    <row r="43" spans="1:11" ht="49.5" customHeight="1">
      <c r="A43" s="172">
        <v>29</v>
      </c>
      <c r="B43" s="172">
        <v>700</v>
      </c>
      <c r="C43" s="172">
        <v>70005</v>
      </c>
      <c r="D43" s="173" t="s">
        <v>147</v>
      </c>
      <c r="E43" s="174">
        <v>4000</v>
      </c>
      <c r="F43" s="174">
        <v>4000</v>
      </c>
      <c r="G43" s="174">
        <v>4000</v>
      </c>
      <c r="H43" s="174"/>
      <c r="I43" s="179" t="s">
        <v>128</v>
      </c>
      <c r="J43" s="176"/>
      <c r="K43" s="176"/>
    </row>
    <row r="44" spans="1:11" ht="49.5" customHeight="1">
      <c r="A44" s="172">
        <v>30</v>
      </c>
      <c r="B44" s="172">
        <v>700</v>
      </c>
      <c r="C44" s="172">
        <v>70005</v>
      </c>
      <c r="D44" s="173" t="s">
        <v>148</v>
      </c>
      <c r="E44" s="174">
        <v>9832.47</v>
      </c>
      <c r="F44" s="174">
        <v>9832.47</v>
      </c>
      <c r="G44" s="174">
        <v>9832.47</v>
      </c>
      <c r="H44" s="174"/>
      <c r="I44" s="179" t="s">
        <v>128</v>
      </c>
      <c r="J44" s="176"/>
      <c r="K44" s="176"/>
    </row>
    <row r="45" spans="1:11" ht="53.25" customHeight="1">
      <c r="A45" s="172">
        <v>31</v>
      </c>
      <c r="B45" s="172">
        <v>700</v>
      </c>
      <c r="C45" s="172">
        <v>70005</v>
      </c>
      <c r="D45" s="173" t="s">
        <v>149</v>
      </c>
      <c r="E45" s="174">
        <v>8938.61</v>
      </c>
      <c r="F45" s="174">
        <v>8938.61</v>
      </c>
      <c r="G45" s="174">
        <v>8938.61</v>
      </c>
      <c r="H45" s="174"/>
      <c r="I45" s="177" t="s">
        <v>128</v>
      </c>
      <c r="J45" s="176"/>
      <c r="K45" s="176"/>
    </row>
    <row r="46" spans="1:11" ht="53.25" customHeight="1">
      <c r="A46" s="172">
        <v>32</v>
      </c>
      <c r="B46" s="172">
        <v>700</v>
      </c>
      <c r="C46" s="172">
        <v>70005</v>
      </c>
      <c r="D46" s="173" t="s">
        <v>150</v>
      </c>
      <c r="E46" s="174">
        <v>7100</v>
      </c>
      <c r="F46" s="174">
        <v>7100</v>
      </c>
      <c r="G46" s="174">
        <v>7100</v>
      </c>
      <c r="H46" s="174"/>
      <c r="I46" s="177" t="s">
        <v>128</v>
      </c>
      <c r="J46" s="176"/>
      <c r="K46" s="176"/>
    </row>
    <row r="47" spans="1:11" ht="53.25" customHeight="1">
      <c r="A47" s="172">
        <v>33</v>
      </c>
      <c r="B47" s="172">
        <v>700</v>
      </c>
      <c r="C47" s="172">
        <v>70005</v>
      </c>
      <c r="D47" s="173" t="s">
        <v>151</v>
      </c>
      <c r="E47" s="174">
        <v>10194.27</v>
      </c>
      <c r="F47" s="174">
        <v>10194.27</v>
      </c>
      <c r="G47" s="174">
        <v>10194.27</v>
      </c>
      <c r="H47" s="174"/>
      <c r="I47" s="177" t="s">
        <v>128</v>
      </c>
      <c r="J47" s="176"/>
      <c r="K47" s="176"/>
    </row>
    <row r="48" spans="1:11" ht="53.25" customHeight="1">
      <c r="A48" s="172">
        <v>34</v>
      </c>
      <c r="B48" s="172">
        <v>700</v>
      </c>
      <c r="C48" s="172">
        <v>70005</v>
      </c>
      <c r="D48" s="173" t="s">
        <v>152</v>
      </c>
      <c r="E48" s="174">
        <v>6852.93</v>
      </c>
      <c r="F48" s="174">
        <v>6852.93</v>
      </c>
      <c r="G48" s="174">
        <v>6852.93</v>
      </c>
      <c r="H48" s="174"/>
      <c r="I48" s="177" t="s">
        <v>141</v>
      </c>
      <c r="J48" s="176"/>
      <c r="K48" s="176"/>
    </row>
    <row r="49" spans="1:11" ht="53.25" customHeight="1">
      <c r="A49" s="172">
        <v>35</v>
      </c>
      <c r="B49" s="172">
        <v>700</v>
      </c>
      <c r="C49" s="172">
        <v>70005</v>
      </c>
      <c r="D49" s="173" t="s">
        <v>153</v>
      </c>
      <c r="E49" s="174">
        <v>50000</v>
      </c>
      <c r="F49" s="174">
        <v>50000</v>
      </c>
      <c r="G49" s="174">
        <v>50000</v>
      </c>
      <c r="H49" s="174">
        <v>0</v>
      </c>
      <c r="I49" s="177" t="s">
        <v>141</v>
      </c>
      <c r="J49" s="176"/>
      <c r="K49" s="176"/>
    </row>
    <row r="50" spans="1:11" ht="41.25" customHeight="1">
      <c r="A50" s="180" t="s">
        <v>154</v>
      </c>
      <c r="B50" s="180"/>
      <c r="C50" s="180"/>
      <c r="D50" s="188"/>
      <c r="E50" s="189">
        <f>E38+E39+E40+E41+E42+E43+E44+E45+E46+E47+E48+E49</f>
        <v>4621642.59</v>
      </c>
      <c r="F50" s="189">
        <f>F38+F39+F40+F41+F42+F43+F44+F45+F46+F47+F48+F49</f>
        <v>4621642.59</v>
      </c>
      <c r="G50" s="189">
        <f>G38+G39+G40+G41+G42+G43+G44+G45+G46+G47+G48+G49</f>
        <v>96918.28</v>
      </c>
      <c r="H50" s="189">
        <f>SUM(H38:H49)</f>
        <v>652414.91</v>
      </c>
      <c r="I50" s="199" t="s">
        <v>155</v>
      </c>
      <c r="J50" s="197"/>
      <c r="K50" s="197"/>
    </row>
    <row r="51" spans="1:11" ht="33" customHeight="1">
      <c r="A51" s="200">
        <v>36</v>
      </c>
      <c r="B51" s="200">
        <v>750</v>
      </c>
      <c r="C51" s="200">
        <v>75022</v>
      </c>
      <c r="D51" s="201" t="s">
        <v>156</v>
      </c>
      <c r="E51" s="202">
        <v>6000</v>
      </c>
      <c r="F51" s="202">
        <v>6000</v>
      </c>
      <c r="G51" s="202">
        <v>6000</v>
      </c>
      <c r="H51" s="203"/>
      <c r="I51" s="204" t="s">
        <v>141</v>
      </c>
      <c r="J51" s="205"/>
      <c r="K51" s="206"/>
    </row>
    <row r="52" spans="1:11" ht="39" customHeight="1">
      <c r="A52" s="200">
        <v>37</v>
      </c>
      <c r="B52" s="200">
        <v>750</v>
      </c>
      <c r="C52" s="200">
        <v>75023</v>
      </c>
      <c r="D52" s="201" t="s">
        <v>157</v>
      </c>
      <c r="E52" s="202">
        <v>31000</v>
      </c>
      <c r="F52" s="202">
        <v>31000</v>
      </c>
      <c r="G52" s="202">
        <v>31000</v>
      </c>
      <c r="H52" s="203"/>
      <c r="I52" s="204" t="s">
        <v>141</v>
      </c>
      <c r="J52" s="205"/>
      <c r="K52" s="206"/>
    </row>
    <row r="53" spans="1:11" ht="36.75" customHeight="1">
      <c r="A53" s="180" t="s">
        <v>158</v>
      </c>
      <c r="B53" s="180"/>
      <c r="C53" s="180"/>
      <c r="D53" s="188"/>
      <c r="E53" s="207">
        <f>E51+E52</f>
        <v>37000</v>
      </c>
      <c r="F53" s="207">
        <f>F51+F52</f>
        <v>37000</v>
      </c>
      <c r="G53" s="207">
        <f>G51+G52</f>
        <v>37000</v>
      </c>
      <c r="H53" s="207">
        <v>0</v>
      </c>
      <c r="I53" s="208" t="s">
        <v>141</v>
      </c>
      <c r="J53" s="197"/>
      <c r="K53" s="197"/>
    </row>
    <row r="54" spans="1:11" ht="42.75" customHeight="1">
      <c r="A54" s="200">
        <v>38</v>
      </c>
      <c r="B54" s="200">
        <v>754</v>
      </c>
      <c r="C54" s="200">
        <v>75412</v>
      </c>
      <c r="D54" s="201" t="s">
        <v>159</v>
      </c>
      <c r="E54" s="202">
        <v>60000</v>
      </c>
      <c r="F54" s="202">
        <v>60000</v>
      </c>
      <c r="G54" s="202">
        <v>60000</v>
      </c>
      <c r="H54" s="203"/>
      <c r="I54" s="204" t="s">
        <v>141</v>
      </c>
      <c r="J54" s="205"/>
      <c r="K54" s="206"/>
    </row>
    <row r="55" spans="1:11" ht="42.75" customHeight="1">
      <c r="A55" s="209" t="s">
        <v>160</v>
      </c>
      <c r="B55" s="209"/>
      <c r="C55" s="209"/>
      <c r="D55" s="181"/>
      <c r="E55" s="189">
        <f>E54</f>
        <v>60000</v>
      </c>
      <c r="F55" s="189">
        <f>F54</f>
        <v>60000</v>
      </c>
      <c r="G55" s="189">
        <f>G54</f>
        <v>60000</v>
      </c>
      <c r="H55" s="189">
        <v>0</v>
      </c>
      <c r="I55" s="208" t="s">
        <v>141</v>
      </c>
      <c r="J55" s="210"/>
      <c r="K55" s="197"/>
    </row>
    <row r="56" spans="1:11" ht="48.75" customHeight="1">
      <c r="A56" s="172">
        <v>39</v>
      </c>
      <c r="B56" s="172">
        <v>801</v>
      </c>
      <c r="C56" s="172">
        <v>80101</v>
      </c>
      <c r="D56" s="192" t="s">
        <v>161</v>
      </c>
      <c r="E56" s="193">
        <v>230000</v>
      </c>
      <c r="F56" s="193">
        <v>230000</v>
      </c>
      <c r="G56" s="193">
        <v>0</v>
      </c>
      <c r="H56" s="193">
        <v>69500</v>
      </c>
      <c r="I56" s="177" t="s">
        <v>162</v>
      </c>
      <c r="J56" s="176"/>
      <c r="K56" s="176"/>
    </row>
    <row r="57" spans="1:11" ht="60.75" customHeight="1">
      <c r="A57" s="172">
        <v>40</v>
      </c>
      <c r="B57" s="172">
        <v>801</v>
      </c>
      <c r="C57" s="172">
        <v>80101</v>
      </c>
      <c r="D57" s="192" t="s">
        <v>163</v>
      </c>
      <c r="E57" s="193">
        <v>227700</v>
      </c>
      <c r="F57" s="193">
        <v>227700</v>
      </c>
      <c r="G57" s="193">
        <v>0</v>
      </c>
      <c r="H57" s="193">
        <v>163850</v>
      </c>
      <c r="I57" s="177" t="s">
        <v>164</v>
      </c>
      <c r="J57" s="176"/>
      <c r="K57" s="176"/>
    </row>
    <row r="58" spans="1:11" ht="48.75" customHeight="1">
      <c r="A58" s="172">
        <v>41</v>
      </c>
      <c r="B58" s="172">
        <v>801</v>
      </c>
      <c r="C58" s="172">
        <v>80101</v>
      </c>
      <c r="D58" s="192" t="s">
        <v>165</v>
      </c>
      <c r="E58" s="193">
        <v>221000</v>
      </c>
      <c r="F58" s="193">
        <v>221000</v>
      </c>
      <c r="G58" s="193">
        <v>0</v>
      </c>
      <c r="H58" s="193">
        <v>55250</v>
      </c>
      <c r="I58" s="177" t="s">
        <v>166</v>
      </c>
      <c r="J58" s="176"/>
      <c r="K58" s="176"/>
    </row>
    <row r="59" spans="1:11" ht="45.75" customHeight="1">
      <c r="A59" s="172">
        <v>42</v>
      </c>
      <c r="B59" s="172">
        <v>801</v>
      </c>
      <c r="C59" s="172">
        <v>80101</v>
      </c>
      <c r="D59" s="173" t="s">
        <v>167</v>
      </c>
      <c r="E59" s="174">
        <v>235000</v>
      </c>
      <c r="F59" s="174">
        <v>235000</v>
      </c>
      <c r="G59" s="174">
        <v>0</v>
      </c>
      <c r="H59" s="174">
        <v>44750</v>
      </c>
      <c r="I59" s="175" t="s">
        <v>168</v>
      </c>
      <c r="J59" s="176"/>
      <c r="K59" s="176"/>
    </row>
    <row r="60" spans="1:11" ht="45.75" customHeight="1">
      <c r="A60" s="172">
        <v>43</v>
      </c>
      <c r="B60" s="172">
        <v>801</v>
      </c>
      <c r="C60" s="172">
        <v>80101</v>
      </c>
      <c r="D60" s="173" t="s">
        <v>169</v>
      </c>
      <c r="E60" s="174">
        <v>60000</v>
      </c>
      <c r="F60" s="174">
        <v>60000</v>
      </c>
      <c r="G60" s="174">
        <v>0</v>
      </c>
      <c r="H60" s="174">
        <v>60000</v>
      </c>
      <c r="I60" s="175" t="s">
        <v>128</v>
      </c>
      <c r="J60" s="176"/>
      <c r="K60" s="176"/>
    </row>
    <row r="61" spans="1:11" ht="45.75" customHeight="1">
      <c r="A61" s="172">
        <v>44</v>
      </c>
      <c r="B61" s="172">
        <v>801</v>
      </c>
      <c r="C61" s="172">
        <v>80101</v>
      </c>
      <c r="D61" s="173" t="s">
        <v>170</v>
      </c>
      <c r="E61" s="174">
        <v>14833.83</v>
      </c>
      <c r="F61" s="174">
        <v>14833.83</v>
      </c>
      <c r="G61" s="174">
        <v>14833.83</v>
      </c>
      <c r="H61" s="174"/>
      <c r="I61" s="177" t="s">
        <v>128</v>
      </c>
      <c r="J61" s="176"/>
      <c r="K61" s="176"/>
    </row>
    <row r="62" spans="1:11" ht="46.5" customHeight="1">
      <c r="A62" s="172">
        <v>45</v>
      </c>
      <c r="B62" s="172">
        <v>801</v>
      </c>
      <c r="C62" s="172">
        <v>80101</v>
      </c>
      <c r="D62" s="173" t="s">
        <v>171</v>
      </c>
      <c r="E62" s="174">
        <v>6130.42</v>
      </c>
      <c r="F62" s="174">
        <v>6130.42</v>
      </c>
      <c r="G62" s="174">
        <v>6130.42</v>
      </c>
      <c r="H62" s="174">
        <v>0</v>
      </c>
      <c r="I62" s="177" t="s">
        <v>128</v>
      </c>
      <c r="J62" s="176"/>
      <c r="K62" s="176"/>
    </row>
    <row r="63" spans="1:11" ht="39.75" customHeight="1">
      <c r="A63" s="180" t="s">
        <v>172</v>
      </c>
      <c r="B63" s="180"/>
      <c r="C63" s="180"/>
      <c r="D63" s="188"/>
      <c r="E63" s="207">
        <f>E56+E57+E58+E59+E60+E61+E62</f>
        <v>994664.25</v>
      </c>
      <c r="F63" s="207">
        <f>F56+F57+F58+F59+F60+F61+F62</f>
        <v>994664.25</v>
      </c>
      <c r="G63" s="207">
        <f>G56+G57+G58+G59+G60+G61+G62</f>
        <v>20964.25</v>
      </c>
      <c r="H63" s="207">
        <f>SUM(H56:H62)</f>
        <v>393350</v>
      </c>
      <c r="I63" s="190" t="s">
        <v>173</v>
      </c>
      <c r="J63" s="197"/>
      <c r="K63" s="197"/>
    </row>
    <row r="64" spans="1:11" ht="47.25" customHeight="1">
      <c r="A64" s="172">
        <v>46</v>
      </c>
      <c r="B64" s="172">
        <v>900</v>
      </c>
      <c r="C64" s="172">
        <v>90015</v>
      </c>
      <c r="D64" s="173" t="s">
        <v>174</v>
      </c>
      <c r="E64" s="174">
        <v>150000</v>
      </c>
      <c r="F64" s="174">
        <v>150000</v>
      </c>
      <c r="G64" s="174"/>
      <c r="H64" s="174">
        <v>150000</v>
      </c>
      <c r="I64" s="175" t="s">
        <v>128</v>
      </c>
      <c r="J64" s="176"/>
      <c r="K64" s="176"/>
    </row>
    <row r="65" spans="1:11" ht="45.75" customHeight="1">
      <c r="A65" s="172">
        <v>47</v>
      </c>
      <c r="B65" s="172">
        <v>900</v>
      </c>
      <c r="C65" s="172">
        <v>90015</v>
      </c>
      <c r="D65" s="173" t="s">
        <v>175</v>
      </c>
      <c r="E65" s="174">
        <v>6725.24</v>
      </c>
      <c r="F65" s="174">
        <v>6725.24</v>
      </c>
      <c r="G65" s="174">
        <v>6725.24</v>
      </c>
      <c r="H65" s="174"/>
      <c r="I65" s="177" t="s">
        <v>128</v>
      </c>
      <c r="J65" s="176"/>
      <c r="K65" s="176"/>
    </row>
    <row r="66" spans="1:11" ht="45.75" customHeight="1">
      <c r="A66" s="172">
        <v>48</v>
      </c>
      <c r="B66" s="172">
        <v>900</v>
      </c>
      <c r="C66" s="172">
        <v>90015</v>
      </c>
      <c r="D66" s="173" t="s">
        <v>176</v>
      </c>
      <c r="E66" s="174">
        <v>4000</v>
      </c>
      <c r="F66" s="174">
        <v>4000</v>
      </c>
      <c r="G66" s="174">
        <v>4000</v>
      </c>
      <c r="H66" s="174"/>
      <c r="I66" s="177" t="s">
        <v>128</v>
      </c>
      <c r="J66" s="176"/>
      <c r="K66" s="176"/>
    </row>
    <row r="67" spans="1:11" ht="45.75" customHeight="1">
      <c r="A67" s="172">
        <v>49</v>
      </c>
      <c r="B67" s="172">
        <v>900</v>
      </c>
      <c r="C67" s="172">
        <v>90015</v>
      </c>
      <c r="D67" s="173" t="s">
        <v>177</v>
      </c>
      <c r="E67" s="174">
        <v>10800</v>
      </c>
      <c r="F67" s="174">
        <v>10800</v>
      </c>
      <c r="G67" s="174">
        <v>10800</v>
      </c>
      <c r="H67" s="174"/>
      <c r="I67" s="177" t="s">
        <v>128</v>
      </c>
      <c r="J67" s="176"/>
      <c r="K67" s="176"/>
    </row>
    <row r="68" spans="1:11" ht="45.75" customHeight="1">
      <c r="A68" s="172">
        <v>50</v>
      </c>
      <c r="B68" s="172">
        <v>900</v>
      </c>
      <c r="C68" s="172">
        <v>90015</v>
      </c>
      <c r="D68" s="173" t="s">
        <v>178</v>
      </c>
      <c r="E68" s="174">
        <v>4000</v>
      </c>
      <c r="F68" s="174">
        <v>4000</v>
      </c>
      <c r="G68" s="174">
        <v>4000</v>
      </c>
      <c r="H68" s="174"/>
      <c r="I68" s="177" t="s">
        <v>128</v>
      </c>
      <c r="J68" s="176"/>
      <c r="K68" s="176"/>
    </row>
    <row r="69" spans="1:11" ht="45.75" customHeight="1">
      <c r="A69" s="172">
        <v>51</v>
      </c>
      <c r="B69" s="172">
        <v>900</v>
      </c>
      <c r="C69" s="172">
        <v>90015</v>
      </c>
      <c r="D69" s="173" t="s">
        <v>179</v>
      </c>
      <c r="E69" s="174">
        <v>4000</v>
      </c>
      <c r="F69" s="174">
        <v>4000</v>
      </c>
      <c r="G69" s="174">
        <v>4000</v>
      </c>
      <c r="H69" s="174">
        <v>0</v>
      </c>
      <c r="I69" s="177" t="s">
        <v>128</v>
      </c>
      <c r="J69" s="176"/>
      <c r="K69" s="176"/>
    </row>
    <row r="70" spans="1:11" ht="45.75" customHeight="1">
      <c r="A70" s="180" t="s">
        <v>180</v>
      </c>
      <c r="B70" s="180"/>
      <c r="C70" s="180"/>
      <c r="D70" s="211"/>
      <c r="E70" s="207">
        <f>E64+E65+E66+E67+E68+E69</f>
        <v>179525.24</v>
      </c>
      <c r="F70" s="207">
        <f>F64+F65+F66+F67+F68+F69</f>
        <v>179525.24</v>
      </c>
      <c r="G70" s="207">
        <f>G64+G65+G66+G67+G68+G69</f>
        <v>29525.239999999998</v>
      </c>
      <c r="H70" s="207">
        <f>SUM(H64:H69)</f>
        <v>150000</v>
      </c>
      <c r="I70" s="190" t="s">
        <v>141</v>
      </c>
      <c r="J70" s="185"/>
      <c r="K70" s="185"/>
    </row>
    <row r="71" spans="1:11" ht="45.75" customHeight="1">
      <c r="A71" s="172">
        <v>52</v>
      </c>
      <c r="B71" s="172">
        <v>921</v>
      </c>
      <c r="C71" s="172">
        <v>92109</v>
      </c>
      <c r="D71" s="173" t="s">
        <v>181</v>
      </c>
      <c r="E71" s="174">
        <v>211300</v>
      </c>
      <c r="F71" s="174">
        <v>211300</v>
      </c>
      <c r="G71" s="174">
        <v>0</v>
      </c>
      <c r="H71" s="174">
        <v>82026</v>
      </c>
      <c r="I71" s="175" t="s">
        <v>182</v>
      </c>
      <c r="J71" s="176"/>
      <c r="K71" s="176"/>
    </row>
    <row r="72" spans="1:11" ht="45.75" customHeight="1">
      <c r="A72" s="180" t="s">
        <v>183</v>
      </c>
      <c r="B72" s="180"/>
      <c r="C72" s="180"/>
      <c r="D72" s="211"/>
      <c r="E72" s="207">
        <f>E71</f>
        <v>211300</v>
      </c>
      <c r="F72" s="207">
        <f>F71</f>
        <v>211300</v>
      </c>
      <c r="G72" s="207">
        <f>G71</f>
        <v>0</v>
      </c>
      <c r="H72" s="207">
        <f>H71</f>
        <v>82026</v>
      </c>
      <c r="I72" s="190" t="s">
        <v>184</v>
      </c>
      <c r="J72" s="185"/>
      <c r="K72" s="185"/>
    </row>
    <row r="73" spans="1:11" ht="43.5" customHeight="1">
      <c r="A73" s="212" t="s">
        <v>5</v>
      </c>
      <c r="B73" s="212"/>
      <c r="C73" s="212"/>
      <c r="D73" s="213"/>
      <c r="E73" s="214">
        <f>E20+E25+E37+E50+E53+E55+E63+E70+E72</f>
        <v>24111319.68</v>
      </c>
      <c r="F73" s="214">
        <f>F20+F25+F37+F50+F53+F55+F63+F70+F72</f>
        <v>24111319.68</v>
      </c>
      <c r="G73" s="214">
        <f>G20+G25+G37+G50+G53+G55+G63+G70+G72</f>
        <v>763749.2799999999</v>
      </c>
      <c r="H73" s="215">
        <f>H20+H25+H37+H50+H63+H70+H72</f>
        <v>7957200</v>
      </c>
      <c r="I73" s="216" t="s">
        <v>185</v>
      </c>
      <c r="J73" s="215"/>
      <c r="K73" s="217" t="s">
        <v>186</v>
      </c>
    </row>
    <row r="74" spans="1:11" ht="12.75">
      <c r="A74" s="161" t="s">
        <v>187</v>
      </c>
      <c r="B74" s="161"/>
      <c r="C74" s="161"/>
      <c r="J74" s="161"/>
      <c r="K74" s="161"/>
    </row>
    <row r="75" spans="1:11" ht="12.75">
      <c r="A75" s="161" t="s">
        <v>188</v>
      </c>
      <c r="B75" s="161"/>
      <c r="C75" s="161"/>
      <c r="J75" s="161"/>
      <c r="K75" s="161"/>
    </row>
    <row r="76" spans="1:11" ht="12.75">
      <c r="A76" s="161" t="s">
        <v>189</v>
      </c>
      <c r="B76" s="161"/>
      <c r="C76" s="161"/>
      <c r="J76" s="161"/>
      <c r="K76" s="161"/>
    </row>
    <row r="77" spans="1:11" ht="12.75">
      <c r="A77" s="161" t="s">
        <v>190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</row>
    <row r="78" spans="1:11" ht="12.75">
      <c r="A78" s="218" t="s">
        <v>191</v>
      </c>
      <c r="B78" s="219" t="s">
        <v>192</v>
      </c>
      <c r="C78" s="161"/>
      <c r="D78" s="161"/>
      <c r="E78" s="161"/>
      <c r="F78" s="161"/>
      <c r="G78" s="161"/>
      <c r="H78" s="161"/>
      <c r="I78" s="161"/>
      <c r="J78" s="161"/>
      <c r="K78" s="161"/>
    </row>
    <row r="79" spans="1:11" ht="12.75">
      <c r="A79" s="220" t="s">
        <v>193</v>
      </c>
      <c r="B79" s="219" t="s">
        <v>194</v>
      </c>
      <c r="C79" s="161"/>
      <c r="D79" s="161"/>
      <c r="E79" s="161"/>
      <c r="F79" s="161"/>
      <c r="G79" s="161"/>
      <c r="H79" s="161"/>
      <c r="I79" s="161"/>
      <c r="J79" s="161"/>
      <c r="K79" s="161"/>
    </row>
    <row r="80" spans="1:11" ht="12.75">
      <c r="A80" s="218"/>
      <c r="B80" s="161"/>
      <c r="C80" s="161"/>
      <c r="D80" s="161"/>
      <c r="E80" s="161"/>
      <c r="F80" s="161"/>
      <c r="G80" s="161"/>
      <c r="H80" s="161"/>
      <c r="I80" s="161"/>
      <c r="J80" s="161"/>
      <c r="K80" s="161"/>
    </row>
    <row r="81" spans="1:11" ht="12.75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</row>
    <row r="82" spans="1:11" ht="12.75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</row>
    <row r="83" spans="1:11" ht="12.75">
      <c r="A83" s="219" t="s">
        <v>195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</row>
    <row r="84" spans="1:11" ht="12.75">
      <c r="A84" s="219" t="s">
        <v>196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</row>
    <row r="85" ht="12.75">
      <c r="A85" s="221" t="s">
        <v>197</v>
      </c>
    </row>
    <row r="87" ht="12.75">
      <c r="A87" s="221" t="s">
        <v>198</v>
      </c>
    </row>
  </sheetData>
  <sheetProtection selectLockedCells="1" selectUnlockedCells="1"/>
  <mergeCells count="25">
    <mergeCell ref="H2:K2"/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20:C20"/>
    <mergeCell ref="A25:C25"/>
    <mergeCell ref="A37:C37"/>
    <mergeCell ref="A50:C50"/>
    <mergeCell ref="A53:C53"/>
    <mergeCell ref="A55:C55"/>
    <mergeCell ref="A63:C63"/>
    <mergeCell ref="A70:C70"/>
    <mergeCell ref="A72:C72"/>
    <mergeCell ref="A73:C73"/>
  </mergeCells>
  <printOptions/>
  <pageMargins left="0.39375" right="0.39375" top="0.7875" bottom="0.7875" header="0.5118055555555555" footer="0.5118055555555555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28">
      <selection activeCell="G69" sqref="A1:IV65536"/>
    </sheetView>
  </sheetViews>
  <sheetFormatPr defaultColWidth="10.28125" defaultRowHeight="12.75"/>
  <cols>
    <col min="1" max="1" width="3.57421875" style="222" customWidth="1"/>
    <col min="2" max="2" width="17.7109375" style="222" customWidth="1"/>
    <col min="3" max="3" width="11.8515625" style="222" customWidth="1"/>
    <col min="4" max="4" width="13.140625" style="222" customWidth="1"/>
    <col min="5" max="5" width="12.00390625" style="222" customWidth="1"/>
    <col min="6" max="6" width="7.57421875" style="222" customWidth="1"/>
    <col min="7" max="7" width="9.140625" style="222" customWidth="1"/>
    <col min="8" max="8" width="9.57421875" style="222" customWidth="1"/>
    <col min="9" max="9" width="8.7109375" style="222" customWidth="1"/>
    <col min="10" max="11" width="7.7109375" style="222" customWidth="1"/>
    <col min="12" max="12" width="9.7109375" style="222" customWidth="1"/>
    <col min="13" max="13" width="9.00390625" style="222" customWidth="1"/>
    <col min="14" max="14" width="10.421875" style="222" customWidth="1"/>
    <col min="15" max="15" width="8.28125" style="222" customWidth="1"/>
    <col min="16" max="16" width="8.140625" style="222" customWidth="1"/>
    <col min="17" max="17" width="8.7109375" style="222" customWidth="1"/>
    <col min="18" max="16384" width="10.28125" style="222" customWidth="1"/>
  </cols>
  <sheetData>
    <row r="1" spans="11:17" ht="12.75">
      <c r="K1" s="223"/>
      <c r="L1" s="223"/>
      <c r="M1" s="223"/>
      <c r="N1" s="224" t="s">
        <v>199</v>
      </c>
      <c r="O1" s="224"/>
      <c r="P1" s="224"/>
      <c r="Q1" s="224"/>
    </row>
    <row r="2" spans="14:17" ht="12.75">
      <c r="N2" s="224" t="s">
        <v>200</v>
      </c>
      <c r="O2" s="225"/>
      <c r="P2" s="225"/>
      <c r="Q2" s="225"/>
    </row>
    <row r="3" spans="1:17" ht="12.75">
      <c r="A3" s="226" t="s">
        <v>201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0.5" customHeight="1">
      <c r="A4" s="227" t="s">
        <v>83</v>
      </c>
      <c r="B4" s="227" t="s">
        <v>202</v>
      </c>
      <c r="C4" s="228" t="s">
        <v>203</v>
      </c>
      <c r="D4" s="228" t="s">
        <v>204</v>
      </c>
      <c r="E4" s="228" t="s">
        <v>205</v>
      </c>
      <c r="F4" s="227" t="s">
        <v>8</v>
      </c>
      <c r="G4" s="227"/>
      <c r="H4" s="227" t="s">
        <v>87</v>
      </c>
      <c r="I4" s="227"/>
      <c r="J4" s="227"/>
      <c r="K4" s="227"/>
      <c r="L4" s="227"/>
      <c r="M4" s="227"/>
      <c r="N4" s="227"/>
      <c r="O4" s="227"/>
      <c r="P4" s="227"/>
      <c r="Q4" s="227"/>
    </row>
    <row r="5" spans="1:17" ht="10.5" customHeight="1">
      <c r="A5" s="227"/>
      <c r="B5" s="227"/>
      <c r="C5" s="228"/>
      <c r="D5" s="228"/>
      <c r="E5" s="228"/>
      <c r="F5" s="228" t="s">
        <v>206</v>
      </c>
      <c r="G5" s="228" t="s">
        <v>207</v>
      </c>
      <c r="H5" s="227" t="s">
        <v>208</v>
      </c>
      <c r="I5" s="227"/>
      <c r="J5" s="227"/>
      <c r="K5" s="227"/>
      <c r="L5" s="227"/>
      <c r="M5" s="227"/>
      <c r="N5" s="227"/>
      <c r="O5" s="227"/>
      <c r="P5" s="227"/>
      <c r="Q5" s="227"/>
    </row>
    <row r="6" spans="1:17" ht="10.5" customHeight="1">
      <c r="A6" s="227"/>
      <c r="B6" s="227"/>
      <c r="C6" s="228"/>
      <c r="D6" s="228"/>
      <c r="E6" s="228"/>
      <c r="F6" s="228"/>
      <c r="G6" s="228"/>
      <c r="H6" s="228" t="s">
        <v>209</v>
      </c>
      <c r="I6" s="227" t="s">
        <v>210</v>
      </c>
      <c r="J6" s="227"/>
      <c r="K6" s="227"/>
      <c r="L6" s="227"/>
      <c r="M6" s="227"/>
      <c r="N6" s="227"/>
      <c r="O6" s="227"/>
      <c r="P6" s="227"/>
      <c r="Q6" s="227"/>
    </row>
    <row r="7" spans="1:17" ht="14.25" customHeight="1">
      <c r="A7" s="227"/>
      <c r="B7" s="227"/>
      <c r="C7" s="228"/>
      <c r="D7" s="228"/>
      <c r="E7" s="228"/>
      <c r="F7" s="228"/>
      <c r="G7" s="228"/>
      <c r="H7" s="228"/>
      <c r="I7" s="227" t="s">
        <v>211</v>
      </c>
      <c r="J7" s="227"/>
      <c r="K7" s="227"/>
      <c r="L7" s="227"/>
      <c r="M7" s="227" t="s">
        <v>212</v>
      </c>
      <c r="N7" s="227"/>
      <c r="O7" s="227"/>
      <c r="P7" s="227"/>
      <c r="Q7" s="227"/>
    </row>
    <row r="8" spans="1:17" ht="12.75" customHeight="1">
      <c r="A8" s="227"/>
      <c r="B8" s="227"/>
      <c r="C8" s="228"/>
      <c r="D8" s="228"/>
      <c r="E8" s="228"/>
      <c r="F8" s="228"/>
      <c r="G8" s="228"/>
      <c r="H8" s="228"/>
      <c r="I8" s="228" t="s">
        <v>213</v>
      </c>
      <c r="J8" s="227" t="s">
        <v>214</v>
      </c>
      <c r="K8" s="227"/>
      <c r="L8" s="227"/>
      <c r="M8" s="229" t="s">
        <v>215</v>
      </c>
      <c r="N8" s="228" t="s">
        <v>214</v>
      </c>
      <c r="O8" s="228"/>
      <c r="P8" s="228"/>
      <c r="Q8" s="228"/>
    </row>
    <row r="9" spans="1:17" ht="21" customHeight="1">
      <c r="A9" s="227"/>
      <c r="B9" s="227"/>
      <c r="C9" s="228"/>
      <c r="D9" s="228"/>
      <c r="E9" s="228"/>
      <c r="F9" s="228"/>
      <c r="G9" s="228"/>
      <c r="H9" s="228"/>
      <c r="I9" s="228"/>
      <c r="J9" s="228" t="s">
        <v>216</v>
      </c>
      <c r="K9" s="228" t="s">
        <v>217</v>
      </c>
      <c r="L9" s="228" t="s">
        <v>218</v>
      </c>
      <c r="M9" s="229"/>
      <c r="N9" s="230" t="s">
        <v>219</v>
      </c>
      <c r="O9" s="230" t="s">
        <v>220</v>
      </c>
      <c r="P9" s="230" t="s">
        <v>217</v>
      </c>
      <c r="Q9" s="230" t="s">
        <v>221</v>
      </c>
    </row>
    <row r="10" spans="1:17" ht="7.5" customHeight="1">
      <c r="A10" s="231">
        <v>1</v>
      </c>
      <c r="B10" s="231">
        <v>2</v>
      </c>
      <c r="C10" s="231">
        <v>3</v>
      </c>
      <c r="D10" s="231">
        <v>4</v>
      </c>
      <c r="E10" s="231">
        <v>5</v>
      </c>
      <c r="F10" s="231">
        <v>6</v>
      </c>
      <c r="G10" s="231">
        <v>7</v>
      </c>
      <c r="H10" s="231">
        <v>8</v>
      </c>
      <c r="I10" s="231">
        <v>9</v>
      </c>
      <c r="J10" s="231">
        <v>10</v>
      </c>
      <c r="K10" s="231">
        <v>11</v>
      </c>
      <c r="L10" s="231">
        <v>12</v>
      </c>
      <c r="M10" s="231">
        <v>13</v>
      </c>
      <c r="N10" s="231">
        <v>14</v>
      </c>
      <c r="O10" s="231">
        <v>15</v>
      </c>
      <c r="P10" s="231">
        <v>16</v>
      </c>
      <c r="Q10" s="231">
        <v>17</v>
      </c>
    </row>
    <row r="11" spans="1:17" s="236" customFormat="1" ht="11.25" customHeight="1">
      <c r="A11" s="232">
        <v>1</v>
      </c>
      <c r="B11" s="233" t="s">
        <v>222</v>
      </c>
      <c r="C11" s="234" t="s">
        <v>186</v>
      </c>
      <c r="D11" s="234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</row>
    <row r="12" spans="1:17" ht="12.75">
      <c r="A12" s="237" t="s">
        <v>223</v>
      </c>
      <c r="B12" s="238" t="s">
        <v>224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17" ht="12.75">
      <c r="A13" s="237"/>
      <c r="B13" s="238" t="s">
        <v>225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</row>
    <row r="14" spans="1:17" ht="12.75">
      <c r="A14" s="237"/>
      <c r="B14" s="238" t="s">
        <v>226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</row>
    <row r="15" spans="1:17" ht="12.75">
      <c r="A15" s="237"/>
      <c r="B15" s="238" t="s">
        <v>227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</row>
    <row r="16" spans="1:17" ht="12.75">
      <c r="A16" s="237"/>
      <c r="B16" s="238" t="s">
        <v>228</v>
      </c>
      <c r="C16" s="240"/>
      <c r="D16" s="240"/>
      <c r="E16" s="241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7" ht="12.75">
      <c r="A17" s="237"/>
      <c r="B17" s="238" t="s">
        <v>229</v>
      </c>
      <c r="C17" s="242"/>
      <c r="D17" s="242"/>
      <c r="E17" s="241"/>
      <c r="F17" s="240"/>
      <c r="G17" s="240"/>
      <c r="H17" s="242"/>
      <c r="I17" s="242"/>
      <c r="J17" s="242"/>
      <c r="K17" s="242"/>
      <c r="L17" s="242"/>
      <c r="M17" s="242"/>
      <c r="N17" s="242"/>
      <c r="O17" s="242"/>
      <c r="P17" s="242"/>
      <c r="Q17" s="242"/>
    </row>
    <row r="18" spans="1:17" ht="12.75">
      <c r="A18" s="237"/>
      <c r="B18" s="238" t="s">
        <v>230</v>
      </c>
      <c r="C18" s="242"/>
      <c r="D18" s="242"/>
      <c r="E18" s="240"/>
      <c r="F18" s="240"/>
      <c r="G18" s="240"/>
      <c r="H18" s="242"/>
      <c r="I18" s="242"/>
      <c r="J18" s="242"/>
      <c r="K18" s="242"/>
      <c r="L18" s="242"/>
      <c r="M18" s="242"/>
      <c r="N18" s="242"/>
      <c r="O18" s="242"/>
      <c r="P18" s="242"/>
      <c r="Q18" s="242"/>
    </row>
    <row r="19" spans="1:17" ht="12.75">
      <c r="A19" s="237"/>
      <c r="B19" s="238" t="s">
        <v>231</v>
      </c>
      <c r="C19" s="242"/>
      <c r="D19" s="242"/>
      <c r="E19" s="240"/>
      <c r="F19" s="240"/>
      <c r="G19" s="240"/>
      <c r="H19" s="242"/>
      <c r="I19" s="242"/>
      <c r="J19" s="242"/>
      <c r="K19" s="242"/>
      <c r="L19" s="242"/>
      <c r="M19" s="242"/>
      <c r="N19" s="242"/>
      <c r="O19" s="242"/>
      <c r="P19" s="242"/>
      <c r="Q19" s="242"/>
    </row>
    <row r="20" spans="1:17" ht="12.75">
      <c r="A20" s="237"/>
      <c r="B20" s="238" t="s">
        <v>232</v>
      </c>
      <c r="C20" s="242"/>
      <c r="D20" s="242"/>
      <c r="E20" s="240"/>
      <c r="F20" s="240"/>
      <c r="G20" s="240"/>
      <c r="H20" s="242"/>
      <c r="I20" s="242"/>
      <c r="J20" s="242"/>
      <c r="K20" s="242"/>
      <c r="L20" s="242"/>
      <c r="M20" s="242"/>
      <c r="N20" s="242"/>
      <c r="O20" s="242"/>
      <c r="P20" s="242"/>
      <c r="Q20" s="242"/>
    </row>
    <row r="21" spans="1:17" s="236" customFormat="1" ht="10.5">
      <c r="A21" s="243">
        <v>2</v>
      </c>
      <c r="B21" s="244" t="s">
        <v>233</v>
      </c>
      <c r="C21" s="245" t="s">
        <v>186</v>
      </c>
      <c r="D21" s="245"/>
      <c r="E21" s="246">
        <f>E52</f>
        <v>315359.38</v>
      </c>
      <c r="F21" s="246">
        <f>F26+F47</f>
        <v>27041.51</v>
      </c>
      <c r="G21" s="246">
        <f>G52</f>
        <v>288317.87</v>
      </c>
      <c r="H21" s="246">
        <f>H52</f>
        <v>315359.38</v>
      </c>
      <c r="I21" s="246">
        <f>I52</f>
        <v>27041.51</v>
      </c>
      <c r="J21" s="246"/>
      <c r="K21" s="246"/>
      <c r="L21" s="246">
        <f>L52</f>
        <v>27041.51</v>
      </c>
      <c r="M21" s="246">
        <f>M52</f>
        <v>288317.87</v>
      </c>
      <c r="N21" s="246"/>
      <c r="O21" s="246"/>
      <c r="P21" s="246"/>
      <c r="Q21" s="246">
        <f>Q52</f>
        <v>288317.87</v>
      </c>
    </row>
    <row r="22" spans="1:17" ht="12.75">
      <c r="A22" s="237" t="s">
        <v>234</v>
      </c>
      <c r="B22" s="238" t="s">
        <v>224</v>
      </c>
      <c r="C22" s="247" t="s">
        <v>235</v>
      </c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</row>
    <row r="23" spans="1:17" ht="12.75">
      <c r="A23" s="237"/>
      <c r="B23" s="238" t="s">
        <v>225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</row>
    <row r="24" spans="1:17" ht="12.75">
      <c r="A24" s="237"/>
      <c r="B24" s="238" t="s">
        <v>226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</row>
    <row r="25" spans="1:17" ht="12.75">
      <c r="A25" s="237"/>
      <c r="B25" s="238" t="s">
        <v>227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</row>
    <row r="26" spans="1:17" ht="12.75">
      <c r="A26" s="237"/>
      <c r="B26" s="238" t="s">
        <v>228</v>
      </c>
      <c r="C26" s="240"/>
      <c r="D26" s="240"/>
      <c r="E26" s="246">
        <v>51764</v>
      </c>
      <c r="F26" s="246">
        <f>E26-G26</f>
        <v>7764</v>
      </c>
      <c r="G26" s="246">
        <v>44000</v>
      </c>
      <c r="H26" s="246">
        <f>E26</f>
        <v>51764</v>
      </c>
      <c r="I26" s="246">
        <v>7764</v>
      </c>
      <c r="J26" s="246"/>
      <c r="K26" s="246"/>
      <c r="L26" s="246">
        <v>7764</v>
      </c>
      <c r="M26" s="246">
        <f>E26-I26</f>
        <v>44000</v>
      </c>
      <c r="N26" s="246"/>
      <c r="O26" s="246"/>
      <c r="P26" s="246"/>
      <c r="Q26" s="246">
        <v>44000</v>
      </c>
    </row>
    <row r="27" spans="1:17" ht="12.75">
      <c r="A27" s="237"/>
      <c r="B27" s="238" t="s">
        <v>229</v>
      </c>
      <c r="C27" s="242"/>
      <c r="D27" s="242" t="s">
        <v>236</v>
      </c>
      <c r="E27" s="246">
        <v>51764</v>
      </c>
      <c r="F27" s="246">
        <f>E27-G27</f>
        <v>7764</v>
      </c>
      <c r="G27" s="246">
        <v>44000</v>
      </c>
      <c r="H27" s="246">
        <f>E27</f>
        <v>51764</v>
      </c>
      <c r="I27" s="246">
        <v>7764</v>
      </c>
      <c r="J27" s="246"/>
      <c r="K27" s="246"/>
      <c r="L27" s="246">
        <v>7764</v>
      </c>
      <c r="M27" s="246">
        <v>44000</v>
      </c>
      <c r="N27" s="246"/>
      <c r="O27" s="246"/>
      <c r="P27" s="246"/>
      <c r="Q27" s="246">
        <v>44000</v>
      </c>
    </row>
    <row r="28" spans="1:17" ht="12.75">
      <c r="A28" s="237"/>
      <c r="B28" s="238"/>
      <c r="C28" s="242"/>
      <c r="D28" s="248" t="s">
        <v>237</v>
      </c>
      <c r="E28" s="249">
        <v>51764</v>
      </c>
      <c r="F28" s="249">
        <f>E28-G28</f>
        <v>7764</v>
      </c>
      <c r="G28" s="249">
        <v>44000</v>
      </c>
      <c r="H28" s="249">
        <f>E28</f>
        <v>51764</v>
      </c>
      <c r="I28" s="249">
        <v>7764</v>
      </c>
      <c r="J28" s="249"/>
      <c r="K28" s="249"/>
      <c r="L28" s="249">
        <v>7764</v>
      </c>
      <c r="M28" s="249">
        <v>44000</v>
      </c>
      <c r="N28" s="249"/>
      <c r="O28" s="249"/>
      <c r="P28" s="249"/>
      <c r="Q28" s="249">
        <v>44000</v>
      </c>
    </row>
    <row r="29" spans="1:17" ht="12.75">
      <c r="A29" s="237"/>
      <c r="B29" s="238" t="s">
        <v>230</v>
      </c>
      <c r="C29" s="242"/>
      <c r="D29" s="242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49"/>
    </row>
    <row r="30" spans="1:17" ht="12.75">
      <c r="A30" s="237"/>
      <c r="B30" s="238" t="s">
        <v>231</v>
      </c>
      <c r="C30" s="242"/>
      <c r="D30" s="242"/>
      <c r="E30" s="240"/>
      <c r="F30" s="240"/>
      <c r="G30" s="240"/>
      <c r="H30" s="242"/>
      <c r="I30" s="242"/>
      <c r="J30" s="242"/>
      <c r="K30" s="242"/>
      <c r="L30" s="242"/>
      <c r="M30" s="242"/>
      <c r="N30" s="242"/>
      <c r="O30" s="242"/>
      <c r="P30" s="242"/>
      <c r="Q30" s="242"/>
    </row>
    <row r="31" spans="1:17" ht="12.75">
      <c r="A31" s="251" t="s">
        <v>238</v>
      </c>
      <c r="B31" s="252" t="s">
        <v>233</v>
      </c>
      <c r="C31" s="253" t="s">
        <v>186</v>
      </c>
      <c r="D31" s="253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1:17" ht="12.75">
      <c r="A32" s="251"/>
      <c r="B32" s="252" t="s">
        <v>224</v>
      </c>
      <c r="C32" s="255" t="s">
        <v>239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</row>
    <row r="33" spans="1:17" ht="12.75">
      <c r="A33" s="251"/>
      <c r="B33" s="252" t="s">
        <v>225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</row>
    <row r="34" spans="1:17" ht="12.75">
      <c r="A34" s="251"/>
      <c r="B34" s="252" t="s">
        <v>226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</row>
    <row r="35" spans="1:17" ht="12.75">
      <c r="A35" s="251"/>
      <c r="B35" s="252" t="s">
        <v>227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</row>
    <row r="36" spans="1:17" ht="12.75">
      <c r="A36" s="251"/>
      <c r="B36" s="252" t="s">
        <v>228</v>
      </c>
      <c r="C36" s="254"/>
      <c r="D36" s="256"/>
      <c r="E36" s="257">
        <v>80000</v>
      </c>
      <c r="F36" s="258"/>
      <c r="G36" s="257">
        <v>80000</v>
      </c>
      <c r="H36" s="257">
        <v>80000</v>
      </c>
      <c r="I36" s="258"/>
      <c r="J36" s="258"/>
      <c r="K36" s="258"/>
      <c r="L36" s="258"/>
      <c r="M36" s="257">
        <v>80000</v>
      </c>
      <c r="N36" s="258"/>
      <c r="O36" s="258"/>
      <c r="P36" s="258"/>
      <c r="Q36" s="257">
        <v>80000</v>
      </c>
    </row>
    <row r="37" spans="1:17" ht="12.75">
      <c r="A37" s="251"/>
      <c r="B37" s="252" t="s">
        <v>229</v>
      </c>
      <c r="C37" s="254"/>
      <c r="D37" s="256" t="s">
        <v>236</v>
      </c>
      <c r="E37" s="257">
        <v>80000</v>
      </c>
      <c r="F37" s="258"/>
      <c r="G37" s="257">
        <v>80000</v>
      </c>
      <c r="H37" s="257">
        <v>80000</v>
      </c>
      <c r="I37" s="258"/>
      <c r="J37" s="258"/>
      <c r="K37" s="258"/>
      <c r="L37" s="258"/>
      <c r="M37" s="257">
        <v>80000</v>
      </c>
      <c r="N37" s="258"/>
      <c r="O37" s="258"/>
      <c r="P37" s="258"/>
      <c r="Q37" s="257">
        <v>80000</v>
      </c>
    </row>
    <row r="38" spans="1:17" ht="12.75">
      <c r="A38" s="251"/>
      <c r="B38" s="252"/>
      <c r="C38" s="254"/>
      <c r="D38" s="253" t="s">
        <v>240</v>
      </c>
      <c r="E38" s="258">
        <v>80000</v>
      </c>
      <c r="F38" s="258"/>
      <c r="G38" s="258">
        <v>80000</v>
      </c>
      <c r="H38" s="258">
        <v>80000</v>
      </c>
      <c r="I38" s="258"/>
      <c r="J38" s="258"/>
      <c r="K38" s="258"/>
      <c r="L38" s="258"/>
      <c r="M38" s="258">
        <v>80000</v>
      </c>
      <c r="N38" s="258"/>
      <c r="O38" s="258"/>
      <c r="P38" s="258"/>
      <c r="Q38" s="258">
        <v>80000</v>
      </c>
    </row>
    <row r="39" spans="1:17" ht="12.75">
      <c r="A39" s="251"/>
      <c r="B39" s="252" t="s">
        <v>230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1:17" ht="12.75">
      <c r="A40" s="251"/>
      <c r="B40" s="252" t="s">
        <v>231</v>
      </c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1:17" ht="12.75">
      <c r="A41" s="251"/>
      <c r="B41" s="252" t="s">
        <v>232</v>
      </c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1:17" ht="12.75">
      <c r="A42" s="259" t="s">
        <v>241</v>
      </c>
      <c r="B42" s="252" t="s">
        <v>233</v>
      </c>
      <c r="C42" s="253" t="s">
        <v>186</v>
      </c>
      <c r="D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1:17" ht="7.5" customHeight="1">
      <c r="A43" s="259"/>
      <c r="B43" s="252" t="s">
        <v>224</v>
      </c>
      <c r="C43" s="255" t="s">
        <v>242</v>
      </c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</row>
    <row r="44" spans="1:17" ht="12.75">
      <c r="A44" s="259"/>
      <c r="B44" s="252" t="s">
        <v>225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</row>
    <row r="45" spans="1:17" ht="12.75">
      <c r="A45" s="259"/>
      <c r="B45" s="252" t="s">
        <v>226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</row>
    <row r="46" spans="1:17" ht="12.75">
      <c r="A46" s="259"/>
      <c r="B46" s="252" t="s">
        <v>227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</row>
    <row r="47" spans="1:17" ht="12.75">
      <c r="A47" s="259"/>
      <c r="B47" s="252" t="s">
        <v>228</v>
      </c>
      <c r="C47" s="254"/>
      <c r="D47" s="254"/>
      <c r="E47" s="260">
        <v>183595.38</v>
      </c>
      <c r="F47" s="260">
        <v>19277.51</v>
      </c>
      <c r="G47" s="260">
        <v>164317.87</v>
      </c>
      <c r="H47" s="260">
        <v>183595.38</v>
      </c>
      <c r="I47" s="260">
        <v>19277.51</v>
      </c>
      <c r="J47" s="260"/>
      <c r="K47" s="260"/>
      <c r="L47" s="260">
        <v>19277.51</v>
      </c>
      <c r="M47" s="260">
        <v>164317.87</v>
      </c>
      <c r="N47" s="260"/>
      <c r="O47" s="260"/>
      <c r="P47" s="260"/>
      <c r="Q47" s="260">
        <v>164317.87</v>
      </c>
    </row>
    <row r="48" spans="1:17" ht="12.75">
      <c r="A48" s="259"/>
      <c r="B48" s="252" t="s">
        <v>229</v>
      </c>
      <c r="C48" s="254"/>
      <c r="D48" s="242" t="s">
        <v>236</v>
      </c>
      <c r="E48" s="260">
        <v>183595.38</v>
      </c>
      <c r="F48" s="260">
        <v>19277.51</v>
      </c>
      <c r="G48" s="260">
        <v>164317.87</v>
      </c>
      <c r="H48" s="260">
        <v>183595.38</v>
      </c>
      <c r="I48" s="260">
        <v>19277.51</v>
      </c>
      <c r="J48" s="260"/>
      <c r="K48" s="260"/>
      <c r="L48" s="260">
        <v>19277.51</v>
      </c>
      <c r="M48" s="260">
        <v>164317.87</v>
      </c>
      <c r="N48" s="260"/>
      <c r="O48" s="260"/>
      <c r="P48" s="260"/>
      <c r="Q48" s="260">
        <v>164317.87</v>
      </c>
    </row>
    <row r="49" spans="1:17" ht="12.75">
      <c r="A49" s="259"/>
      <c r="B49" s="252"/>
      <c r="C49" s="254"/>
      <c r="D49" s="253" t="s">
        <v>237</v>
      </c>
      <c r="E49" s="261">
        <v>183595.38</v>
      </c>
      <c r="F49" s="261">
        <v>19277.51</v>
      </c>
      <c r="G49" s="261">
        <v>164317.87</v>
      </c>
      <c r="H49" s="261">
        <v>183595.38</v>
      </c>
      <c r="I49" s="261">
        <v>19277.51</v>
      </c>
      <c r="J49" s="261"/>
      <c r="K49" s="261"/>
      <c r="L49" s="261">
        <v>19277.51</v>
      </c>
      <c r="M49" s="261">
        <v>164317.87</v>
      </c>
      <c r="N49" s="261"/>
      <c r="O49" s="261"/>
      <c r="P49" s="261"/>
      <c r="Q49" s="261">
        <v>164317.87</v>
      </c>
    </row>
    <row r="50" spans="1:17" ht="12.75">
      <c r="A50" s="259"/>
      <c r="B50" s="252" t="s">
        <v>230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1:17" ht="12.75">
      <c r="A51" s="259"/>
      <c r="B51" s="252" t="s">
        <v>231</v>
      </c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1:17" s="236" customFormat="1" ht="15" customHeight="1">
      <c r="A52" s="262" t="s">
        <v>243</v>
      </c>
      <c r="B52" s="262"/>
      <c r="C52" s="263" t="s">
        <v>186</v>
      </c>
      <c r="D52" s="263"/>
      <c r="E52" s="264">
        <f>E26+E36+E47</f>
        <v>315359.38</v>
      </c>
      <c r="F52" s="264">
        <f>F26+F47</f>
        <v>27041.51</v>
      </c>
      <c r="G52" s="264">
        <f>G26+G36+G47</f>
        <v>288317.87</v>
      </c>
      <c r="H52" s="264">
        <f>H26+H36+H47</f>
        <v>315359.38</v>
      </c>
      <c r="I52" s="264">
        <f>I26+I36+I47</f>
        <v>27041.51</v>
      </c>
      <c r="J52" s="264"/>
      <c r="K52" s="264"/>
      <c r="L52" s="264">
        <f>L26+L47</f>
        <v>27041.51</v>
      </c>
      <c r="M52" s="264">
        <f>M26+M36+M47</f>
        <v>288317.87</v>
      </c>
      <c r="N52" s="264"/>
      <c r="O52" s="264"/>
      <c r="P52" s="264"/>
      <c r="Q52" s="264">
        <f>Q26+Q36+Q47</f>
        <v>288317.87</v>
      </c>
    </row>
    <row r="53" spans="1:10" ht="12.75">
      <c r="A53" s="265" t="s">
        <v>244</v>
      </c>
      <c r="B53" s="265"/>
      <c r="C53" s="265"/>
      <c r="D53" s="265"/>
      <c r="E53" s="265"/>
      <c r="F53" s="265"/>
      <c r="G53" s="265"/>
      <c r="H53" s="265"/>
      <c r="I53" s="265"/>
      <c r="J53" s="265"/>
    </row>
    <row r="54" spans="1:10" ht="12.75">
      <c r="A54" s="266" t="s">
        <v>245</v>
      </c>
      <c r="B54" s="266"/>
      <c r="C54" s="266"/>
      <c r="D54" s="266"/>
      <c r="E54" s="266"/>
      <c r="F54" s="266"/>
      <c r="G54" s="266"/>
      <c r="H54" s="266"/>
      <c r="I54" s="266"/>
      <c r="J54" s="266"/>
    </row>
    <row r="55" spans="1:5" ht="12.75">
      <c r="A55" s="266"/>
      <c r="B55" s="266"/>
      <c r="C55" s="266"/>
      <c r="D55" s="266"/>
      <c r="E55" s="266"/>
    </row>
  </sheetData>
  <sheetProtection selectLockedCells="1" selectUnlockedCells="1"/>
  <mergeCells count="34">
    <mergeCell ref="A3:Q3"/>
    <mergeCell ref="A4:A9"/>
    <mergeCell ref="B4:B9"/>
    <mergeCell ref="C4:C9"/>
    <mergeCell ref="D4:D9"/>
    <mergeCell ref="E4:E9"/>
    <mergeCell ref="F4:G4"/>
    <mergeCell ref="H4:Q4"/>
    <mergeCell ref="F5:F9"/>
    <mergeCell ref="G5:G9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C11:D11"/>
    <mergeCell ref="A12:A20"/>
    <mergeCell ref="C12:Q15"/>
    <mergeCell ref="C21:D21"/>
    <mergeCell ref="A22:A30"/>
    <mergeCell ref="C22:Q25"/>
    <mergeCell ref="A31:A41"/>
    <mergeCell ref="C31:D31"/>
    <mergeCell ref="C32:Q35"/>
    <mergeCell ref="A42:A51"/>
    <mergeCell ref="C42:D42"/>
    <mergeCell ref="C43:Q46"/>
    <mergeCell ref="A52:B52"/>
    <mergeCell ref="C52:D52"/>
    <mergeCell ref="A53:J53"/>
  </mergeCells>
  <printOptions/>
  <pageMargins left="0.25" right="0.25" top="0.75" bottom="0.75" header="0.5118055555555555" footer="0.5118055555555555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4"/>
  <sheetViews>
    <sheetView workbookViewId="0" topLeftCell="A1">
      <selection activeCell="F3" sqref="A1:IV65536"/>
    </sheetView>
  </sheetViews>
  <sheetFormatPr defaultColWidth="9.140625" defaultRowHeight="12.75"/>
  <cols>
    <col min="1" max="1" width="2.00390625" style="0" customWidth="1"/>
  </cols>
  <sheetData>
    <row r="1" ht="12.75">
      <c r="E1" s="267" t="s">
        <v>246</v>
      </c>
    </row>
    <row r="3" spans="2:5" ht="12.75">
      <c r="B3" s="268" t="s">
        <v>247</v>
      </c>
      <c r="C3" s="53"/>
      <c r="D3" s="53"/>
      <c r="E3" s="53"/>
    </row>
    <row r="4" spans="2:5" ht="12.75">
      <c r="B4" s="269" t="s">
        <v>248</v>
      </c>
      <c r="C4" s="53"/>
      <c r="D4" s="53"/>
      <c r="E4" s="53"/>
    </row>
    <row r="5" spans="2:5" ht="12.75">
      <c r="B5" s="269" t="s">
        <v>249</v>
      </c>
      <c r="C5" s="53"/>
      <c r="D5" s="53"/>
      <c r="E5" s="53"/>
    </row>
    <row r="6" spans="2:5" ht="12.75">
      <c r="B6" s="269" t="s">
        <v>250</v>
      </c>
      <c r="C6" s="53"/>
      <c r="D6" s="53"/>
      <c r="E6" s="53"/>
    </row>
    <row r="7" spans="2:5" ht="12.75">
      <c r="B7" s="269" t="s">
        <v>251</v>
      </c>
      <c r="C7" s="53"/>
      <c r="D7" s="53"/>
      <c r="E7" s="53"/>
    </row>
    <row r="8" spans="2:5" ht="12.75">
      <c r="B8" s="269" t="s">
        <v>252</v>
      </c>
      <c r="C8" s="53"/>
      <c r="D8" s="53"/>
      <c r="E8" s="53"/>
    </row>
    <row r="9" spans="2:5" ht="12.75">
      <c r="B9" s="53"/>
      <c r="C9" s="53"/>
      <c r="D9" s="53"/>
      <c r="E9" s="53"/>
    </row>
    <row r="10" spans="2:6" ht="12.75">
      <c r="B10" s="94" t="s">
        <v>253</v>
      </c>
      <c r="C10" s="53"/>
      <c r="D10" s="53"/>
      <c r="E10" s="53"/>
      <c r="F10" s="53"/>
    </row>
    <row r="11" spans="2:9" ht="12.75">
      <c r="B11" s="96" t="s">
        <v>254</v>
      </c>
      <c r="C11" s="97"/>
      <c r="D11" s="2"/>
      <c r="E11" s="2"/>
      <c r="F11" s="2"/>
      <c r="G11" s="98"/>
      <c r="H11" s="99"/>
      <c r="I11" s="100"/>
    </row>
    <row r="12" spans="2:9" ht="12.75">
      <c r="B12" s="96" t="s">
        <v>255</v>
      </c>
      <c r="C12" s="97"/>
      <c r="D12" s="2"/>
      <c r="E12" s="2"/>
      <c r="F12" s="2"/>
      <c r="G12" s="98"/>
      <c r="H12" s="99"/>
      <c r="I12" s="100"/>
    </row>
    <row r="13" spans="2:6" ht="12.75">
      <c r="B13" s="101" t="s">
        <v>256</v>
      </c>
      <c r="C13" s="53"/>
      <c r="D13" s="53"/>
      <c r="E13" s="53"/>
      <c r="F13" s="53"/>
    </row>
    <row r="14" spans="2:6" ht="12.75">
      <c r="B14" s="96" t="s">
        <v>257</v>
      </c>
      <c r="C14" s="53"/>
      <c r="D14" s="53"/>
      <c r="E14" s="53"/>
      <c r="F14" s="53"/>
    </row>
    <row r="15" spans="2:6" ht="12.75">
      <c r="B15" s="101" t="s">
        <v>258</v>
      </c>
      <c r="C15" s="53"/>
      <c r="D15" s="53"/>
      <c r="E15" s="53"/>
      <c r="F15" s="53"/>
    </row>
    <row r="16" spans="2:6" ht="12.75">
      <c r="B16" s="96" t="s">
        <v>259</v>
      </c>
      <c r="C16" s="53"/>
      <c r="D16" s="53"/>
      <c r="E16" s="53"/>
      <c r="F16" s="53"/>
    </row>
    <row r="17" spans="2:6" ht="12.75">
      <c r="B17" s="101" t="s">
        <v>260</v>
      </c>
      <c r="C17" s="53"/>
      <c r="D17" s="53"/>
      <c r="E17" s="53"/>
      <c r="F17" s="53"/>
    </row>
    <row r="18" spans="2:6" ht="12.75">
      <c r="B18" s="96" t="s">
        <v>261</v>
      </c>
      <c r="C18" s="53"/>
      <c r="D18" s="53"/>
      <c r="E18" s="53"/>
      <c r="F18" s="53"/>
    </row>
    <row r="19" spans="2:6" ht="12.75">
      <c r="B19" s="101" t="s">
        <v>262</v>
      </c>
      <c r="C19" s="53"/>
      <c r="D19" s="53"/>
      <c r="E19" s="53"/>
      <c r="F19" s="53"/>
    </row>
    <row r="20" spans="2:6" ht="12.75">
      <c r="B20" s="101" t="s">
        <v>263</v>
      </c>
      <c r="C20" s="53"/>
      <c r="D20" s="53"/>
      <c r="E20" s="53"/>
      <c r="F20" s="53"/>
    </row>
    <row r="21" spans="2:6" ht="12.75">
      <c r="B21" s="101" t="s">
        <v>264</v>
      </c>
      <c r="C21" s="53"/>
      <c r="D21" s="53"/>
      <c r="E21" s="53"/>
      <c r="F21" s="53"/>
    </row>
    <row r="22" spans="2:6" ht="12.75">
      <c r="B22" s="96" t="s">
        <v>265</v>
      </c>
      <c r="C22" s="53"/>
      <c r="D22" s="53"/>
      <c r="E22" s="53"/>
      <c r="F22" s="53"/>
    </row>
    <row r="23" spans="2:6" ht="12.75">
      <c r="B23" s="101" t="s">
        <v>266</v>
      </c>
      <c r="C23" s="53"/>
      <c r="D23" s="53"/>
      <c r="E23" s="53"/>
      <c r="F23" s="53"/>
    </row>
    <row r="24" spans="3:6" ht="12.75">
      <c r="C24" s="53"/>
      <c r="D24" s="53"/>
      <c r="E24" s="53"/>
      <c r="F24" s="5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Dorota</cp:lastModifiedBy>
  <cp:lastPrinted>2010-03-30T05:47:21Z</cp:lastPrinted>
  <dcterms:created xsi:type="dcterms:W3CDTF">2009-10-15T10:17:39Z</dcterms:created>
  <dcterms:modified xsi:type="dcterms:W3CDTF">2010-03-30T09:26:16Z</dcterms:modified>
  <cp:category/>
  <cp:version/>
  <cp:contentType/>
  <cp:contentStatus/>
</cp:coreProperties>
</file>