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zał. nr 1" sheetId="1" r:id="rId1"/>
    <sheet name="zał. nr 2" sheetId="2" r:id="rId2"/>
    <sheet name="zał nr 3" sheetId="3" r:id="rId3"/>
    <sheet name="zał nr 4" sheetId="4" r:id="rId4"/>
    <sheet name="zał nr 5" sheetId="5" r:id="rId5"/>
  </sheets>
  <definedNames/>
  <calcPr fullCalcOnLoad="1"/>
</workbook>
</file>

<file path=xl/sharedStrings.xml><?xml version="1.0" encoding="utf-8"?>
<sst xmlns="http://schemas.openxmlformats.org/spreadsheetml/2006/main" count="337" uniqueCount="219">
  <si>
    <t>Załącznik nr 1 do uchwały nr 235/XL/2010</t>
  </si>
  <si>
    <t>z dnia   23 kwietnia 2010 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</si>
  <si>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</si>
  <si>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</si>
  <si>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</si>
  <si>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</si>
  <si>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</si>
  <si>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</si>
  <si>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</si>
  <si>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</si>
  <si>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</si>
  <si>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</si>
  <si>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</si>
  <si>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</si>
  <si>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</si>
  <si>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OŚWIATA I WYCHOWANIE</t>
  </si>
  <si>
    <t>Dotacje celowe w ramach programów finansowanych z udziałem środków europejskich oraz środków, o których mowa w art.. 5 ust. 1 pkt 3 oraz ust. 3 pkt 5 i 6 ustawy, lub płatności w ramach środków krajowych.</t>
  </si>
  <si>
    <t>POMOC SPOŁECZNA</t>
  </si>
  <si>
    <t>Dotacje celowe otrzymane z budżetu państwa na zadania bieżące reazlizowane przez gminę na podstawie porozumień z organami administracji rządowej</t>
  </si>
  <si>
    <t>Dochody ogółem</t>
  </si>
  <si>
    <t>Załącznik nr 2 do uchwały nr  235/XL/2010</t>
  </si>
  <si>
    <t>z dnia 23 kwietnia 2010 r.</t>
  </si>
  <si>
    <t xml:space="preserve">                                  </t>
  </si>
  <si>
    <r>
      <t xml:space="preserve">                                          </t>
    </r>
    <r>
      <rPr>
        <b/>
        <sz val="10"/>
        <rFont val="Times New Roman"/>
        <family val="1"/>
      </rPr>
      <t>WYDATKI</t>
    </r>
  </si>
  <si>
    <t>Planowane wydatki na 2010 r</t>
  </si>
  <si>
    <t>Rozdział</t>
  </si>
  <si>
    <t>Nazwa działu i rozdziału</t>
  </si>
  <si>
    <t xml:space="preserve"> Po zmianie</t>
  </si>
  <si>
    <t>801</t>
  </si>
  <si>
    <t>80195</t>
  </si>
  <si>
    <t>Pozostała działalność</t>
  </si>
  <si>
    <t>852</t>
  </si>
  <si>
    <t>85219</t>
  </si>
  <si>
    <t>Ośrodki Pomocy Społecznej</t>
  </si>
  <si>
    <t>85295</t>
  </si>
  <si>
    <t>Wydatki ogółem</t>
  </si>
  <si>
    <t>Załącznik Nr 3 do  Uchwały Rady Gminy Gostynin  Nr 235/XL/2010</t>
  </si>
  <si>
    <t>z dnia  23 kwietnia 2010 roku.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</si>
  <si>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</si>
  <si>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</si>
  <si>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</si>
  <si>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</si>
  <si>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</si>
  <si>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</si>
  <si>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</si>
  <si>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</si>
  <si>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</si>
  <si>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Po    zmianie</t>
  </si>
  <si>
    <t>Pozostała działalność.</t>
  </si>
  <si>
    <t>Ośrodki Pomocy Społecznej.</t>
  </si>
  <si>
    <t>Ogółem wydatki</t>
  </si>
  <si>
    <t>Załącznik Nr 4 do Uchwały nr Rady Gminy Gostynin Nr  235/XL/2010</t>
  </si>
  <si>
    <t>z dnia 23 kwietnia 2010 roku.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</si>
  <si>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</si>
  <si>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</si>
  <si>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</si>
  <si>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</si>
  <si>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</si>
  <si>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</si>
  <si>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</si>
  <si>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</si>
  <si>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</si>
  <si>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</si>
  <si>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</si>
  <si>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</si>
  <si>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</si>
  <si>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</t>
  </si>
  <si>
    <t>O1010</t>
  </si>
  <si>
    <t>Budowa sieci wodociągowej wraz z przyłączami dla wsi Osiny -II etap i Jastrzębia dł. sieci-14.765 mb /p.51szt. oraz  budowa kanalizacji sanitarnej wraz z przyłączami i pompowniami dla wsi Dąbrówka, Górki Drugie i części wsi Baby Górne dł. Sieci – 9.184 mb / p. 51Szt.</t>
  </si>
  <si>
    <t xml:space="preserve">A.      
B. 4 500 000,00
C.     127 500,00
</t>
  </si>
  <si>
    <t>Budowa sieci wodociągowej wraz z przyłączami we wsi Huta Zaborowska – dł. sieci – 805 mb / p. 3 szt.</t>
  </si>
  <si>
    <t xml:space="preserve">A.      
B.
C.       3 000,00
</t>
  </si>
  <si>
    <t>Rozbudowa istniejących sieci wodociągowych i kanalizacyjnych m. in. w m. Gorzewo, Antoninów.</t>
  </si>
  <si>
    <t xml:space="preserve">A.      
B. 
C.    </t>
  </si>
  <si>
    <t>po zmianie</t>
  </si>
  <si>
    <t>Budowa sieci kanalizacyjnej wraz z przyłączami dla wsi Zaborów Stary, Sokołów i części PGR oraz budowa sieci wodociągowej z przyłączami dla części wsi Sokołów dł. sieci kan.-6459,5 mb/p.94szt.dł.sieci wod.-1573 mb / p.45szt.</t>
  </si>
  <si>
    <t>A.      
B.  2 595 908,00
C.     182 000,00</t>
  </si>
  <si>
    <t>Budowa kanalizacji sanitarnej wraz z przyłączami dla m. Bierzewice – III etap dł. sieci – 2059,50mb/p.48szt.</t>
  </si>
  <si>
    <t>A.      
B.
C.     72 000,00</t>
  </si>
  <si>
    <t>Zaprojektowanie i budowa przydomowych hydroponicznych oczyszczalni ścieków w m. Miałkówek, Białe, Skrzany, Leśniewice i Rębów.</t>
  </si>
  <si>
    <t>A.      
B.
C        3 000,00</t>
  </si>
  <si>
    <t>Projekty na budowę  przydomowych oczyszczalni ścieków na terenie gm. Gostynin – 100szt.</t>
  </si>
  <si>
    <t xml:space="preserve">A.      
B.
C.   
</t>
  </si>
  <si>
    <t>Projekt modernizacji oczyszczalni ścieków w Sokołowie.</t>
  </si>
  <si>
    <t xml:space="preserve">Razem 010 </t>
  </si>
  <si>
    <t>RAZEM PO ZMIANIE</t>
  </si>
  <si>
    <t xml:space="preserve">A.      
B. 7 095 908,00
C.    387 500,00 </t>
  </si>
  <si>
    <t>Projekt zwiększenia wydajności studni w Bielawach ( w razie potrzeby również modernizacja SUW Bielawy).</t>
  </si>
  <si>
    <t>Projekt stacji uzdatniania wody w Sierakowie.</t>
  </si>
  <si>
    <t>Wyznaczanie i ustanowienie strefy ochrony pośredniej ujęć (studni) Nr 1 i Nr 2 w Krzywiu.</t>
  </si>
  <si>
    <t>Ogrodzenie studni głębinowej w Leśniewicach .</t>
  </si>
  <si>
    <t>Razem 400</t>
  </si>
  <si>
    <t>Przebudowa drogi gminnej Zaborów Nowy - Sokołów - II etap.</t>
  </si>
  <si>
    <t>A.      
B. 1 626 407,00
C. 191 342,00</t>
  </si>
  <si>
    <t>Przebudowa drogi gminnej Rumunki – Nagodów.</t>
  </si>
  <si>
    <t>A.      
B. 887 570,00
C.</t>
  </si>
  <si>
    <t>Przebudowa (modernizacja) drogi gminnej Białe – Antoninów.</t>
  </si>
  <si>
    <t>A.      
B. 300 000,00
C.</t>
  </si>
  <si>
    <t>Przebudowa drogi gminnej w m. Klusek.</t>
  </si>
  <si>
    <t>A.  75 000,00    
B.
C.</t>
  </si>
  <si>
    <t>Wykonanie części chodnika w Sierakówku.</t>
  </si>
  <si>
    <t xml:space="preserve">A.      
B.
C.
</t>
  </si>
  <si>
    <t>Budowa chodnika w Białotarsku na odcinku kościół do wysokości oczyszczalni ścieków.</t>
  </si>
  <si>
    <t xml:space="preserve">A.      
B. 244 710,00
C.
</t>
  </si>
  <si>
    <t>Opracowanie projektów budowlanych dróg gminnych : m.in.. Białe - Antoninów.</t>
  </si>
  <si>
    <t>Budowa wiaty przystankowej – fundusz sołecki Zwoleń.</t>
  </si>
  <si>
    <t>Budowa wiaty przystankowej – fundusz sołecki Sokołów.</t>
  </si>
  <si>
    <t>Budowa  wiat przystankowych w m. Helenów  (2szt.)– fundusz sołecki Helenów.</t>
  </si>
  <si>
    <t>Budowa chodnika z kostki brukowej w pasie drogi gminnej w Białem na długości ok.. 150 mb.</t>
  </si>
  <si>
    <t>Razem 600</t>
  </si>
  <si>
    <t>A. 75 000,00  
B. 3 058 687,00
C.  191 342,00</t>
  </si>
  <si>
    <t>Budynek Punktu Lekarskiego w Lucieniu - przebudowa i nadbudowa budynku.</t>
  </si>
  <si>
    <t xml:space="preserve">A.      
B. 252 309,40
C.
</t>
  </si>
  <si>
    <t>Budynek mieszkalny w Leśniewicach -ocieplenie ścian zewnętrznych, wymiana stolarki okiennej, ocieplenie dachu i wymiana pokrycia.</t>
  </si>
  <si>
    <t>A.      
B.
C.</t>
  </si>
  <si>
    <t>Zmiana sposobu użytkowania budynku po szkole w Skrzanach na lokale mieszkalne.</t>
  </si>
  <si>
    <t>A.      
B.
C.120 000,00</t>
  </si>
  <si>
    <t>Opracowanie projektu rozbudowy budynku mleczarni na lokale mieszkalne budowy i  3-ech budynków wielorodzinnych w Sokołowie.</t>
  </si>
  <si>
    <t>Zakup  budynku biurowego dla potrzeb Urzędu Gminy.</t>
  </si>
  <si>
    <t xml:space="preserve">A.      
B.
C.3 500 000,00
</t>
  </si>
  <si>
    <t>Montaż urządzeń na placu zabaw – fundusz sołecki Emilianów.</t>
  </si>
  <si>
    <t>Wykonanie ogrodzenia terenu przeznaczonego pod plac zabaw w m. Kozice- fundusz sołecki Kozice – Polesie.</t>
  </si>
  <si>
    <t>Modernizacja budynku gminnego w m. Zaborów Nowy- fundusz sołecki Zaborów Nowy -  Huta Zaborowska.</t>
  </si>
  <si>
    <t>Modernizacja budynku gminnego w m. Dąbrówka – fundusz sołecki Dąbrówka.</t>
  </si>
  <si>
    <t>Wykonanie ogrodzenia boiska oraz zakup bramek piłkarskich w m. Miałkówek – fundusz sołecki Miałkówek – Budy Lucieńskie.</t>
  </si>
  <si>
    <t>Wykonanie dwóch bramek na boisku sportowym na gruncie gminnym, niwelacja boiska, zakup murawy w m. Choinek</t>
  </si>
  <si>
    <t>Zakupy inwestycyjne – wykup działek</t>
  </si>
  <si>
    <t>Razem 700</t>
  </si>
  <si>
    <t>A.      
B. 252 309,40
C. 3 620 000,00</t>
  </si>
  <si>
    <t>Zakup kopiarki</t>
  </si>
  <si>
    <t>Zakup zestawów komputerowych</t>
  </si>
  <si>
    <t>Razem 750</t>
  </si>
  <si>
    <t xml:space="preserve">Zakup samochodu strażackiego </t>
  </si>
  <si>
    <t>PO ZMIANIE</t>
  </si>
  <si>
    <t>Razem 754</t>
  </si>
  <si>
    <t>Zespół Szkoły Podstawowej i Gimnazjum w Lucieniu- utworzenie szkolnego placu zabaw, wykonanie kładki pieszej nad rzeką.</t>
  </si>
  <si>
    <t xml:space="preserve">A.    50 000,00     
B. 110 500,00
C.
</t>
  </si>
  <si>
    <t>Szkoła Podstawowa i Gimnazjum w Białotarsku - roboty wynikające z opracowanej ekspertyzy i malowanie wewnętrzne - sala gimnastyczna, utworzenie szkolnego placu zabaw.</t>
  </si>
  <si>
    <t xml:space="preserve">A. 63 850,00      
B.
C.
</t>
  </si>
  <si>
    <t>Zespół Szkoły Podstawowej i Gimnazjum w Solcu - ogrodzenie boiska szkolnego i uzupełnienie bieżni, wykonanie placu zabaw.</t>
  </si>
  <si>
    <t xml:space="preserve">A.      
B. 165 750,00
C.
</t>
  </si>
  <si>
    <t>Szkoła Podstawowa w Zwoleniu - ocieplenie budynku, boisko szkolne (bieżnia), wykonanie placu zabaw.</t>
  </si>
  <si>
    <t xml:space="preserve">A.      
B. 190 250,00
C.
</t>
  </si>
  <si>
    <t>Opracowanie projektu budowlanego wielobranżowego na budowę Sali gimnastycznej (przy szkole w Solcu i Sierakówku).</t>
  </si>
  <si>
    <t>Doposażenie placu zabaw przy szkole w m. Lucień – fundusz sołecki Lucień.</t>
  </si>
  <si>
    <t>Montaż urządzeń na placu zabaw przy szkole w m. Stefanów – fundusz sołecki Stefanów.</t>
  </si>
  <si>
    <t>Razem 801</t>
  </si>
  <si>
    <t>A.  113 850,00   B.  466 500,00
C.</t>
  </si>
  <si>
    <t>Budowa i rozbudowa oświetlenia drogowego.</t>
  </si>
  <si>
    <t>Wykonie projektu linii elektrycznej wraz z montażem opraw oświetleniowych w m. Jaworek – fundusz sołecki – Jaworek</t>
  </si>
  <si>
    <t>Montaż lampy oświetleniowej w m. Sokołów -fundusz sołecki Sokołów</t>
  </si>
  <si>
    <t>Zakup i montaż lamp oświetleniowych – 5szt. m. Solec, Wrząca – fundusz sołecki – Solec- Wrząca.</t>
  </si>
  <si>
    <t>Montaż lamp oświetleniowych w m. Rogożewek – 4szt. - fundusz sołecki</t>
  </si>
  <si>
    <t>Montaż lamp oświetleniowych w m. Stefanów – fundusz sołecki Stefanów.</t>
  </si>
  <si>
    <t xml:space="preserve">Razem 900 </t>
  </si>
  <si>
    <t>Remont budynku Domu Ludowego w Legardzie - II etap.</t>
  </si>
  <si>
    <t xml:space="preserve">A.      
B. 129 274,00
C.
</t>
  </si>
  <si>
    <t>Razem 921</t>
  </si>
  <si>
    <t>A.      
B. 129 274,00
C.</t>
  </si>
  <si>
    <t>A.     188 850,00 
B. 11 002 678,40
C.   4 198 842,00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</si>
  <si>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</si>
  <si>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</si>
  <si>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</si>
  <si>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</si>
  <si>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</si>
  <si>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</si>
  <si>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wpłaty osób fizycznych za wykonanie przyłączy wodociągowych</t>
  </si>
  <si>
    <t xml:space="preserve">środki pozyskane na budowę inwestycji </t>
  </si>
  <si>
    <t xml:space="preserve">uwaga: </t>
  </si>
  <si>
    <t>pożyczki poz. 2, 5, 6 w łącznej kwocie 1 774 500,00 zł.</t>
  </si>
  <si>
    <t>kredyty: pozostałe pozycje w łącznej kwocie: 6 182 700,00 zł.</t>
  </si>
  <si>
    <t>W budżecie uwzględniono wydatki z kolumn 8 i 9 tabeli. Pozostałe wartości z kolumny 10 zostaną urealnione w miarę pozyskiwania środków.</t>
  </si>
  <si>
    <t xml:space="preserve">Załącznik nr 5 do uchwały Rady Gminy Nr 235/XL/2010 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</si>
  <si>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</si>
  <si>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</si>
  <si>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</si>
  <si>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</si>
  <si>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</si>
  <si>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</si>
  <si>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</si>
  <si>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</si>
  <si>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</si>
  <si>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</si>
  <si>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</si>
  <si>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</si>
  <si>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</si>
  <si>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</si>
  <si>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r>
      <t xml:space="preserve">Wydatki razem </t>
    </r>
    <r>
      <rPr>
        <sz val="6"/>
        <rFont val="Times New Roman"/>
        <family val="1"/>
      </rPr>
      <t>(14+15+16+17)</t>
    </r>
  </si>
  <si>
    <t>pożyczki
i kredyty</t>
  </si>
  <si>
    <t>obligacje</t>
  </si>
  <si>
    <t>pozostałe**</t>
  </si>
  <si>
    <t>art. 5 ust. 1 
pkt 2 uofp</t>
  </si>
  <si>
    <t>pożyczki i kredyty</t>
  </si>
  <si>
    <t>art. 5 ust. 1 
pkt 3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</si>
  <si>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</si>
  <si>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</si>
  <si>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</si>
  <si>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</si>
  <si>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</si>
  <si>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</si>
  <si>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</si>
  <si>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</si>
  <si>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2011 r.</t>
  </si>
  <si>
    <t>2012 r.</t>
  </si>
  <si>
    <t>2013 r</t>
  </si>
  <si>
    <t>Wydatki bieżące razem:</t>
  </si>
  <si>
    <t>2.1</t>
  </si>
  <si>
    <t xml:space="preserve">         Program Operacyjny Kapitał Ludzki   - Działanie 9.5 Oddolne inicjatywy edukacyjne na obszarach wiejskich „Pomysł Na Sukces'                                                   </t>
  </si>
  <si>
    <t>Wydatki:</t>
  </si>
  <si>
    <t>801-80195</t>
  </si>
  <si>
    <t>2.2</t>
  </si>
  <si>
    <t>Poakcesyjny Program Wsparcia Obszarów Wiejskich</t>
  </si>
  <si>
    <t>852-85295</t>
  </si>
  <si>
    <t>2.3</t>
  </si>
  <si>
    <t>Program Operacyjny Kapitał Ludzki – Nr 1/POKL/7.1.1/2010- Rozwój i upowszechnianie aktywnej integracji przez Ośrodki Pomocy Społecznej „ Można Inaczej”</t>
  </si>
  <si>
    <t>852-85219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</si>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</sst>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@"/>
    <numFmt numFmtId="168" formatCode="#,###.00"/>
    <numFmt numFmtId="169" formatCode="0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13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57" applyFont="1">
      <alignment/>
      <protection/>
    </xf>
    <xf numFmtId="164" fontId="20" fillId="0" borderId="0" xfId="57" applyFont="1" applyAlignment="1">
      <alignment horizontal="center"/>
      <protection/>
    </xf>
    <xf numFmtId="164" fontId="19" fillId="0" borderId="0" xfId="58" applyFont="1">
      <alignment/>
      <protection/>
    </xf>
    <xf numFmtId="164" fontId="19" fillId="0" borderId="0" xfId="58" applyFont="1" applyFill="1" applyAlignment="1">
      <alignment horizontal="right"/>
      <protection/>
    </xf>
    <xf numFmtId="164" fontId="21" fillId="0" borderId="0" xfId="57" applyFont="1" applyBorder="1">
      <alignment/>
      <protection/>
    </xf>
    <xf numFmtId="164" fontId="21" fillId="20" borderId="10" xfId="57" applyFont="1" applyFill="1" applyBorder="1" applyAlignment="1">
      <alignment horizontal="center" vertical="center"/>
      <protection/>
    </xf>
    <xf numFmtId="164" fontId="22" fillId="20" borderId="10" xfId="57" applyFont="1" applyFill="1" applyBorder="1" applyAlignment="1">
      <alignment horizontal="center" vertical="center"/>
      <protection/>
    </xf>
    <xf numFmtId="164" fontId="23" fillId="20" borderId="10" xfId="57" applyFont="1" applyFill="1" applyBorder="1" applyAlignment="1">
      <alignment horizontal="center" vertical="center" wrapText="1"/>
      <protection/>
    </xf>
    <xf numFmtId="164" fontId="21" fillId="20" borderId="11" xfId="57" applyFont="1" applyFill="1" applyBorder="1" applyAlignment="1">
      <alignment horizontal="center" vertical="center"/>
      <protection/>
    </xf>
    <xf numFmtId="164" fontId="24" fillId="20" borderId="11" xfId="57" applyFont="1" applyFill="1" applyBorder="1" applyAlignment="1">
      <alignment horizontal="center" vertical="center" wrapText="1"/>
      <protection/>
    </xf>
    <xf numFmtId="164" fontId="24" fillId="20" borderId="11" xfId="57" applyFont="1" applyFill="1" applyBorder="1" applyAlignment="1">
      <alignment horizontal="center" vertical="center"/>
      <protection/>
    </xf>
    <xf numFmtId="164" fontId="21" fillId="20" borderId="12" xfId="57" applyFont="1" applyFill="1" applyBorder="1" applyAlignment="1">
      <alignment horizontal="center" vertical="center"/>
      <protection/>
    </xf>
    <xf numFmtId="164" fontId="24" fillId="20" borderId="10" xfId="57" applyFont="1" applyFill="1" applyBorder="1" applyAlignment="1">
      <alignment horizontal="center" vertical="center" wrapText="1"/>
      <protection/>
    </xf>
    <xf numFmtId="164" fontId="21" fillId="20" borderId="13" xfId="57" applyFont="1" applyFill="1" applyBorder="1" applyAlignment="1">
      <alignment horizontal="center" vertical="center"/>
      <protection/>
    </xf>
    <xf numFmtId="164" fontId="23" fillId="0" borderId="10" xfId="57" applyFont="1" applyBorder="1" applyAlignment="1">
      <alignment horizontal="center" vertical="center"/>
      <protection/>
    </xf>
    <xf numFmtId="164" fontId="25" fillId="0" borderId="14" xfId="57" applyFont="1" applyBorder="1" applyAlignment="1">
      <alignment horizontal="center" vertical="center"/>
      <protection/>
    </xf>
    <xf numFmtId="164" fontId="26" fillId="0" borderId="15" xfId="57" applyFont="1" applyBorder="1" applyAlignment="1">
      <alignment horizontal="center" vertical="center" wrapText="1"/>
      <protection/>
    </xf>
    <xf numFmtId="165" fontId="25" fillId="0" borderId="10" xfId="57" applyNumberFormat="1" applyFont="1" applyBorder="1" applyAlignment="1">
      <alignment horizontal="right" vertical="center"/>
      <protection/>
    </xf>
    <xf numFmtId="165" fontId="25" fillId="0" borderId="16" xfId="57" applyNumberFormat="1" applyFont="1" applyBorder="1" applyAlignment="1">
      <alignment horizontal="right" vertical="center"/>
      <protection/>
    </xf>
    <xf numFmtId="164" fontId="25" fillId="0" borderId="16" xfId="57" applyFont="1" applyBorder="1" applyAlignment="1">
      <alignment horizontal="center" vertical="center"/>
      <protection/>
    </xf>
    <xf numFmtId="164" fontId="25" fillId="0" borderId="15" xfId="57" applyFont="1" applyBorder="1" applyAlignment="1">
      <alignment horizontal="center" vertical="center" wrapText="1"/>
      <protection/>
    </xf>
    <xf numFmtId="165" fontId="25" fillId="0" borderId="14" xfId="57" applyNumberFormat="1" applyFont="1" applyBorder="1" applyAlignment="1">
      <alignment horizontal="right" vertical="center"/>
      <protection/>
    </xf>
    <xf numFmtId="166" fontId="21" fillId="0" borderId="10" xfId="57" applyNumberFormat="1" applyFont="1" applyBorder="1" applyAlignment="1">
      <alignment horizontal="center" vertical="center"/>
      <protection/>
    </xf>
    <xf numFmtId="165" fontId="26" fillId="0" borderId="15" xfId="57" applyNumberFormat="1" applyFont="1" applyBorder="1" applyAlignment="1">
      <alignment vertical="center" wrapText="1"/>
      <protection/>
    </xf>
    <xf numFmtId="165" fontId="24" fillId="0" borderId="15" xfId="57" applyNumberFormat="1" applyFont="1" applyBorder="1" applyAlignment="1">
      <alignment vertical="center"/>
      <protection/>
    </xf>
    <xf numFmtId="165" fontId="24" fillId="0" borderId="14" xfId="57" applyNumberFormat="1" applyFont="1" applyBorder="1" applyAlignment="1">
      <alignment vertical="center"/>
      <protection/>
    </xf>
    <xf numFmtId="165" fontId="24" fillId="0" borderId="16" xfId="57" applyNumberFormat="1" applyFont="1" applyBorder="1" applyAlignment="1">
      <alignment vertical="center"/>
      <protection/>
    </xf>
    <xf numFmtId="165" fontId="24" fillId="24" borderId="16" xfId="57" applyNumberFormat="1" applyFont="1" applyFill="1" applyBorder="1" applyAlignment="1">
      <alignment vertical="center"/>
      <protection/>
    </xf>
    <xf numFmtId="165" fontId="19" fillId="0" borderId="0" xfId="0" applyNumberFormat="1" applyFont="1" applyAlignment="1">
      <alignment/>
    </xf>
    <xf numFmtId="165" fontId="22" fillId="0" borderId="15" xfId="57" applyNumberFormat="1" applyFont="1" applyBorder="1" applyAlignment="1">
      <alignment vertical="center"/>
      <protection/>
    </xf>
    <xf numFmtId="165" fontId="22" fillId="0" borderId="14" xfId="57" applyNumberFormat="1" applyFont="1" applyBorder="1" applyAlignment="1">
      <alignment vertical="center"/>
      <protection/>
    </xf>
    <xf numFmtId="165" fontId="22" fillId="0" borderId="16" xfId="57" applyNumberFormat="1" applyFont="1" applyBorder="1" applyAlignment="1">
      <alignment vertical="center"/>
      <protection/>
    </xf>
    <xf numFmtId="164" fontId="22" fillId="0" borderId="15" xfId="57" applyFont="1" applyBorder="1" applyAlignment="1">
      <alignment horizontal="left" vertical="center" wrapText="1"/>
      <protection/>
    </xf>
    <xf numFmtId="165" fontId="22" fillId="0" borderId="15" xfId="57" applyNumberFormat="1" applyFont="1" applyBorder="1" applyAlignment="1">
      <alignment horizontal="right" vertical="center"/>
      <protection/>
    </xf>
    <xf numFmtId="165" fontId="22" fillId="0" borderId="14" xfId="57" applyNumberFormat="1" applyFont="1" applyBorder="1" applyAlignment="1">
      <alignment horizontal="right" vertical="center"/>
      <protection/>
    </xf>
    <xf numFmtId="165" fontId="22" fillId="0" borderId="16" xfId="57" applyNumberFormat="1" applyFont="1" applyBorder="1" applyAlignment="1">
      <alignment horizontal="right" vertical="center"/>
      <protection/>
    </xf>
    <xf numFmtId="164" fontId="21" fillId="0" borderId="10" xfId="57" applyFont="1" applyBorder="1" applyAlignment="1">
      <alignment horizontal="right" vertical="center"/>
      <protection/>
    </xf>
    <xf numFmtId="165" fontId="24" fillId="0" borderId="13" xfId="57" applyNumberFormat="1" applyFont="1" applyBorder="1" applyAlignment="1">
      <alignment horizontal="center" vertical="center"/>
      <protection/>
    </xf>
    <xf numFmtId="165" fontId="24" fillId="0" borderId="10" xfId="57" applyNumberFormat="1" applyFont="1" applyBorder="1" applyAlignment="1">
      <alignment vertical="center"/>
      <protection/>
    </xf>
    <xf numFmtId="165" fontId="24" fillId="0" borderId="10" xfId="57" applyNumberFormat="1" applyFont="1" applyBorder="1" applyAlignment="1">
      <alignment horizontal="center" vertical="center"/>
      <protection/>
    </xf>
    <xf numFmtId="165" fontId="24" fillId="24" borderId="13" xfId="57" applyNumberFormat="1" applyFont="1" applyFill="1" applyBorder="1" applyAlignment="1">
      <alignment vertical="center"/>
      <protection/>
    </xf>
    <xf numFmtId="165" fontId="24" fillId="0" borderId="13" xfId="57" applyNumberFormat="1" applyFont="1" applyBorder="1" applyAlignment="1">
      <alignment vertical="center"/>
      <protection/>
    </xf>
    <xf numFmtId="166" fontId="24" fillId="0" borderId="13" xfId="57" applyNumberFormat="1" applyFont="1" applyBorder="1" applyAlignment="1">
      <alignment vertical="center"/>
      <protection/>
    </xf>
    <xf numFmtId="164" fontId="19" fillId="0" borderId="0" xfId="57" applyFont="1" applyAlignment="1">
      <alignment vertical="center"/>
      <protection/>
    </xf>
    <xf numFmtId="164" fontId="20" fillId="0" borderId="0" xfId="0" applyFont="1" applyAlignment="1">
      <alignment horizontal="center"/>
    </xf>
    <xf numFmtId="164" fontId="21" fillId="20" borderId="14" xfId="0" applyFont="1" applyFill="1" applyBorder="1" applyAlignment="1">
      <alignment horizontal="center" vertical="center"/>
    </xf>
    <xf numFmtId="164" fontId="21" fillId="20" borderId="17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left" vertical="center"/>
    </xf>
    <xf numFmtId="164" fontId="21" fillId="20" borderId="14" xfId="0" applyFont="1" applyFill="1" applyBorder="1" applyAlignment="1">
      <alignment horizontal="center" vertical="center" wrapText="1"/>
    </xf>
    <xf numFmtId="164" fontId="21" fillId="20" borderId="11" xfId="0" applyFont="1" applyFill="1" applyBorder="1" applyAlignment="1">
      <alignment horizontal="center" vertical="center"/>
    </xf>
    <xf numFmtId="164" fontId="26" fillId="20" borderId="18" xfId="0" applyFont="1" applyFill="1" applyBorder="1" applyAlignment="1">
      <alignment horizontal="center" vertical="center" wrapText="1"/>
    </xf>
    <xf numFmtId="164" fontId="21" fillId="20" borderId="11" xfId="0" applyFont="1" applyFill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7" fontId="21" fillId="0" borderId="10" xfId="58" applyNumberFormat="1" applyFont="1" applyBorder="1" applyAlignment="1">
      <alignment horizontal="center" vertical="center"/>
      <protection/>
    </xf>
    <xf numFmtId="164" fontId="21" fillId="0" borderId="10" xfId="58" applyFont="1" applyBorder="1" applyAlignment="1">
      <alignment horizontal="center" vertical="center" wrapText="1"/>
      <protection/>
    </xf>
    <xf numFmtId="165" fontId="26" fillId="0" borderId="14" xfId="58" applyNumberFormat="1" applyFont="1" applyBorder="1" applyAlignment="1">
      <alignment vertical="center"/>
      <protection/>
    </xf>
    <xf numFmtId="165" fontId="26" fillId="0" borderId="16" xfId="58" applyNumberFormat="1" applyFont="1" applyBorder="1" applyAlignment="1">
      <alignment vertical="center"/>
      <protection/>
    </xf>
    <xf numFmtId="165" fontId="19" fillId="0" borderId="0" xfId="0" applyNumberFormat="1" applyFont="1" applyAlignment="1">
      <alignment/>
    </xf>
    <xf numFmtId="167" fontId="19" fillId="0" borderId="15" xfId="58" applyNumberFormat="1" applyFont="1" applyBorder="1" applyAlignment="1">
      <alignment horizontal="center" vertical="center"/>
      <protection/>
    </xf>
    <xf numFmtId="164" fontId="19" fillId="0" borderId="15" xfId="58" applyFont="1" applyBorder="1" applyAlignment="1">
      <alignment vertical="center" wrapText="1"/>
      <protection/>
    </xf>
    <xf numFmtId="165" fontId="25" fillId="0" borderId="14" xfId="58" applyNumberFormat="1" applyFont="1" applyBorder="1" applyAlignment="1">
      <alignment vertical="center"/>
      <protection/>
    </xf>
    <xf numFmtId="165" fontId="25" fillId="0" borderId="16" xfId="58" applyNumberFormat="1" applyFont="1" applyBorder="1" applyAlignment="1">
      <alignment vertical="center"/>
      <protection/>
    </xf>
    <xf numFmtId="167" fontId="19" fillId="0" borderId="10" xfId="58" applyNumberFormat="1" applyFont="1" applyBorder="1" applyAlignment="1">
      <alignment vertical="center"/>
      <protection/>
    </xf>
    <xf numFmtId="164" fontId="19" fillId="0" borderId="10" xfId="58" applyFont="1" applyBorder="1" applyAlignment="1">
      <alignment vertical="center" wrapText="1"/>
      <protection/>
    </xf>
    <xf numFmtId="165" fontId="25" fillId="0" borderId="10" xfId="58" applyNumberFormat="1" applyFont="1" applyBorder="1" applyAlignment="1">
      <alignment vertical="center"/>
      <protection/>
    </xf>
    <xf numFmtId="165" fontId="26" fillId="0" borderId="10" xfId="58" applyNumberFormat="1" applyFont="1" applyBorder="1" applyAlignment="1">
      <alignment vertical="center"/>
      <protection/>
    </xf>
    <xf numFmtId="164" fontId="21" fillId="0" borderId="10" xfId="58" applyFont="1" applyBorder="1" applyAlignment="1">
      <alignment horizontal="center" vertical="center"/>
      <protection/>
    </xf>
    <xf numFmtId="165" fontId="26" fillId="0" borderId="19" xfId="58" applyNumberFormat="1" applyFont="1" applyBorder="1" applyAlignment="1">
      <alignment vertical="center"/>
      <protection/>
    </xf>
    <xf numFmtId="165" fontId="22" fillId="0" borderId="19" xfId="58" applyNumberFormat="1" applyFont="1" applyBorder="1" applyAlignment="1">
      <alignment vertical="center"/>
      <protection/>
    </xf>
    <xf numFmtId="164" fontId="19" fillId="0" borderId="0" xfId="0" applyFont="1" applyAlignment="1">
      <alignment vertical="center"/>
    </xf>
    <xf numFmtId="164" fontId="27" fillId="0" borderId="0" xfId="0" applyFont="1" applyAlignment="1">
      <alignment/>
    </xf>
    <xf numFmtId="164" fontId="19" fillId="0" borderId="0" xfId="58" applyFont="1" applyBorder="1" applyAlignment="1">
      <alignment vertical="center"/>
      <protection/>
    </xf>
    <xf numFmtId="164" fontId="19" fillId="0" borderId="0" xfId="58" applyFont="1" applyAlignment="1">
      <alignment vertical="center"/>
      <protection/>
    </xf>
    <xf numFmtId="166" fontId="19" fillId="0" borderId="0" xfId="58" applyNumberFormat="1" applyFont="1" applyFill="1" applyBorder="1" applyAlignment="1">
      <alignment vertical="center"/>
      <protection/>
    </xf>
    <xf numFmtId="166" fontId="19" fillId="0" borderId="0" xfId="58" applyNumberFormat="1" applyFont="1">
      <alignment/>
      <protection/>
    </xf>
    <xf numFmtId="164" fontId="19" fillId="0" borderId="0" xfId="58" applyFont="1" applyFill="1" applyAlignment="1">
      <alignment vertical="center"/>
      <protection/>
    </xf>
    <xf numFmtId="164" fontId="28" fillId="0" borderId="0" xfId="55" applyFont="1" applyAlignment="1">
      <alignment vertical="center"/>
      <protection/>
    </xf>
    <xf numFmtId="166" fontId="29" fillId="0" borderId="0" xfId="59" applyNumberFormat="1" applyFont="1" applyBorder="1" applyAlignment="1">
      <alignment vertical="center" wrapText="1"/>
      <protection/>
    </xf>
    <xf numFmtId="164" fontId="29" fillId="0" borderId="0" xfId="59" applyFont="1" applyAlignment="1">
      <alignment vertical="center"/>
      <protection/>
    </xf>
    <xf numFmtId="164" fontId="28" fillId="0" borderId="0" xfId="59" applyFont="1" applyAlignment="1">
      <alignment vertical="center"/>
      <protection/>
    </xf>
    <xf numFmtId="164" fontId="29" fillId="0" borderId="0" xfId="59" applyFont="1">
      <alignment/>
      <protection/>
    </xf>
    <xf numFmtId="164" fontId="19" fillId="0" borderId="0" xfId="59" applyFont="1" applyFill="1" applyAlignment="1">
      <alignment horizontal="right"/>
      <protection/>
    </xf>
    <xf numFmtId="164" fontId="29" fillId="0" borderId="0" xfId="55" applyFont="1">
      <alignment/>
      <protection/>
    </xf>
    <xf numFmtId="164" fontId="29" fillId="0" borderId="0" xfId="55" applyFont="1" applyAlignment="1">
      <alignment horizontal="center" vertical="center"/>
      <protection/>
    </xf>
    <xf numFmtId="164" fontId="29" fillId="0" borderId="0" xfId="55" applyFont="1" applyAlignment="1">
      <alignment vertical="center"/>
      <protection/>
    </xf>
    <xf numFmtId="164" fontId="28" fillId="0" borderId="0" xfId="55" applyFont="1" applyAlignment="1">
      <alignment horizontal="center" vertical="center"/>
      <protection/>
    </xf>
    <xf numFmtId="164" fontId="30" fillId="0" borderId="0" xfId="55" applyFont="1" applyAlignment="1">
      <alignment horizontal="center"/>
      <protection/>
    </xf>
    <xf numFmtId="164" fontId="28" fillId="20" borderId="10" xfId="55" applyFont="1" applyFill="1" applyBorder="1" applyAlignment="1">
      <alignment horizontal="center" vertical="center" wrapText="1"/>
      <protection/>
    </xf>
    <xf numFmtId="164" fontId="28" fillId="20" borderId="11" xfId="55" applyFont="1" applyFill="1" applyBorder="1" applyAlignment="1">
      <alignment horizontal="center" vertical="center" wrapText="1"/>
      <protection/>
    </xf>
    <xf numFmtId="164" fontId="29" fillId="0" borderId="11" xfId="55" applyFont="1" applyBorder="1" applyAlignment="1">
      <alignment horizontal="center" vertical="center" wrapText="1"/>
      <protection/>
    </xf>
    <xf numFmtId="164" fontId="29" fillId="0" borderId="10" xfId="55" applyFont="1" applyBorder="1" applyAlignment="1">
      <alignment horizontal="center" vertical="center" wrapText="1"/>
      <protection/>
    </xf>
    <xf numFmtId="164" fontId="28" fillId="0" borderId="10" xfId="55" applyFont="1" applyBorder="1" applyAlignment="1">
      <alignment horizontal="center" vertical="center" wrapText="1"/>
      <protection/>
    </xf>
    <xf numFmtId="165" fontId="28" fillId="0" borderId="14" xfId="55" applyNumberFormat="1" applyFont="1" applyBorder="1" applyAlignment="1">
      <alignment horizontal="right" vertical="center" wrapText="1"/>
      <protection/>
    </xf>
    <xf numFmtId="164" fontId="29" fillId="0" borderId="20" xfId="55" applyFont="1" applyBorder="1" applyAlignment="1">
      <alignment horizontal="left" vertical="center" wrapText="1"/>
      <protection/>
    </xf>
    <xf numFmtId="164" fontId="29" fillId="0" borderId="11" xfId="55" applyFont="1" applyBorder="1" applyAlignment="1">
      <alignment horizontal="left" vertical="center" wrapText="1"/>
      <protection/>
    </xf>
    <xf numFmtId="165" fontId="29" fillId="0" borderId="10" xfId="55" applyNumberFormat="1" applyFont="1" applyBorder="1" applyAlignment="1">
      <alignment horizontal="right" vertical="center" wrapText="1"/>
      <protection/>
    </xf>
    <xf numFmtId="165" fontId="29" fillId="0" borderId="14" xfId="55" applyNumberFormat="1" applyFont="1" applyBorder="1" applyAlignment="1">
      <alignment horizontal="right" vertical="center" wrapText="1"/>
      <protection/>
    </xf>
    <xf numFmtId="167" fontId="28" fillId="0" borderId="10" xfId="59" applyNumberFormat="1" applyFont="1" applyBorder="1" applyAlignment="1">
      <alignment horizontal="center" vertical="center"/>
      <protection/>
    </xf>
    <xf numFmtId="164" fontId="28" fillId="0" borderId="10" xfId="59" applyFont="1" applyBorder="1" applyAlignment="1">
      <alignment horizontal="center" vertical="center" wrapText="1"/>
      <protection/>
    </xf>
    <xf numFmtId="165" fontId="28" fillId="0" borderId="10" xfId="59" applyNumberFormat="1" applyFont="1" applyBorder="1" applyAlignment="1">
      <alignment horizontal="right" vertical="center" wrapText="1"/>
      <protection/>
    </xf>
    <xf numFmtId="167" fontId="29" fillId="0" borderId="14" xfId="59" applyNumberFormat="1" applyFont="1" applyBorder="1" applyAlignment="1">
      <alignment vertical="center"/>
      <protection/>
    </xf>
    <xf numFmtId="164" fontId="29" fillId="0" borderId="10" xfId="59" applyFont="1" applyBorder="1" applyAlignment="1">
      <alignment vertical="center" wrapText="1"/>
      <protection/>
    </xf>
    <xf numFmtId="165" fontId="29" fillId="0" borderId="14" xfId="59" applyNumberFormat="1" applyFont="1" applyBorder="1" applyAlignment="1">
      <alignment horizontal="right" vertical="center" wrapText="1"/>
      <protection/>
    </xf>
    <xf numFmtId="165" fontId="29" fillId="0" borderId="10" xfId="59" applyNumberFormat="1" applyFont="1" applyBorder="1" applyAlignment="1">
      <alignment horizontal="right" vertical="center" wrapText="1"/>
      <protection/>
    </xf>
    <xf numFmtId="165" fontId="29" fillId="24" borderId="14" xfId="59" applyNumberFormat="1" applyFont="1" applyFill="1" applyBorder="1" applyAlignment="1">
      <alignment horizontal="right" vertical="center" wrapText="1"/>
      <protection/>
    </xf>
    <xf numFmtId="167" fontId="29" fillId="0" borderId="15" xfId="59" applyNumberFormat="1" applyFont="1" applyBorder="1" applyAlignment="1">
      <alignment horizontal="left" vertical="center"/>
      <protection/>
    </xf>
    <xf numFmtId="164" fontId="29" fillId="0" borderId="10" xfId="58" applyFont="1" applyBorder="1" applyAlignment="1">
      <alignment horizontal="left" vertical="center" wrapText="1"/>
      <protection/>
    </xf>
    <xf numFmtId="164" fontId="19" fillId="0" borderId="0" xfId="55" applyFont="1">
      <alignment/>
      <protection/>
    </xf>
    <xf numFmtId="164" fontId="19" fillId="0" borderId="0" xfId="55" applyFont="1" applyAlignment="1">
      <alignment vertical="center"/>
      <protection/>
    </xf>
    <xf numFmtId="164" fontId="19" fillId="0" borderId="0" xfId="55" applyFont="1" applyBorder="1" applyAlignment="1">
      <alignment horizontal="right" vertical="center"/>
      <protection/>
    </xf>
    <xf numFmtId="164" fontId="19" fillId="0" borderId="0" xfId="55" applyFont="1" applyAlignment="1">
      <alignment horizontal="right" vertical="center"/>
      <protection/>
    </xf>
    <xf numFmtId="164" fontId="20" fillId="0" borderId="0" xfId="55" applyFont="1" applyBorder="1" applyAlignment="1">
      <alignment horizontal="center" vertical="center" wrapText="1"/>
      <protection/>
    </xf>
    <xf numFmtId="164" fontId="20" fillId="0" borderId="0" xfId="55" applyFont="1" applyAlignment="1">
      <alignment horizontal="center" vertical="center" wrapText="1"/>
      <protection/>
    </xf>
    <xf numFmtId="164" fontId="22" fillId="0" borderId="0" xfId="55" applyFont="1" applyAlignment="1">
      <alignment horizontal="right" vertical="center"/>
      <protection/>
    </xf>
    <xf numFmtId="164" fontId="21" fillId="20" borderId="10" xfId="55" applyFont="1" applyFill="1" applyBorder="1" applyAlignment="1">
      <alignment horizontal="center" vertical="center"/>
      <protection/>
    </xf>
    <xf numFmtId="164" fontId="21" fillId="20" borderId="10" xfId="55" applyFont="1" applyFill="1" applyBorder="1" applyAlignment="1">
      <alignment horizontal="center" vertical="center" wrapText="1"/>
      <protection/>
    </xf>
    <xf numFmtId="164" fontId="24" fillId="20" borderId="10" xfId="55" applyFont="1" applyFill="1" applyBorder="1" applyAlignment="1">
      <alignment horizontal="center" vertical="center" wrapText="1"/>
      <protection/>
    </xf>
    <xf numFmtId="164" fontId="31" fillId="20" borderId="10" xfId="55" applyFont="1" applyFill="1" applyBorder="1" applyAlignment="1">
      <alignment horizontal="center" vertical="center" wrapText="1"/>
      <protection/>
    </xf>
    <xf numFmtId="164" fontId="23" fillId="0" borderId="14" xfId="55" applyFont="1" applyBorder="1" applyAlignment="1">
      <alignment horizontal="center" vertical="center"/>
      <protection/>
    </xf>
    <xf numFmtId="164" fontId="25" fillId="0" borderId="10" xfId="55" applyFont="1" applyBorder="1" applyAlignment="1">
      <alignment horizontal="center" vertical="center"/>
      <protection/>
    </xf>
    <xf numFmtId="164" fontId="25" fillId="0" borderId="10" xfId="55" applyFont="1" applyBorder="1" applyAlignment="1">
      <alignment vertical="center" wrapText="1"/>
      <protection/>
    </xf>
    <xf numFmtId="165" fontId="25" fillId="0" borderId="10" xfId="55" applyNumberFormat="1" applyFont="1" applyBorder="1" applyAlignment="1">
      <alignment horizontal="right" vertical="center"/>
      <protection/>
    </xf>
    <xf numFmtId="165" fontId="25" fillId="0" borderId="10" xfId="55" applyNumberFormat="1" applyFont="1" applyBorder="1" applyAlignment="1">
      <alignment vertical="center" wrapText="1"/>
      <protection/>
    </xf>
    <xf numFmtId="164" fontId="25" fillId="0" borderId="10" xfId="55" applyFont="1" applyBorder="1" applyAlignment="1">
      <alignment vertical="center"/>
      <protection/>
    </xf>
    <xf numFmtId="165" fontId="19" fillId="0" borderId="10" xfId="55" applyNumberFormat="1" applyFont="1" applyBorder="1">
      <alignment/>
      <protection/>
    </xf>
    <xf numFmtId="164" fontId="25" fillId="0" borderId="10" xfId="55" applyFont="1" applyBorder="1" applyAlignment="1">
      <alignment wrapText="1"/>
      <protection/>
    </xf>
    <xf numFmtId="164" fontId="32" fillId="24" borderId="10" xfId="55" applyFont="1" applyFill="1" applyBorder="1" applyAlignment="1">
      <alignment horizontal="center" vertical="center"/>
      <protection/>
    </xf>
    <xf numFmtId="164" fontId="25" fillId="24" borderId="10" xfId="55" applyFont="1" applyFill="1" applyBorder="1" applyAlignment="1">
      <alignment vertical="center" wrapText="1"/>
      <protection/>
    </xf>
    <xf numFmtId="168" fontId="26" fillId="24" borderId="10" xfId="55" applyNumberFormat="1" applyFont="1" applyFill="1" applyBorder="1" applyAlignment="1">
      <alignment horizontal="right" vertical="center"/>
      <protection/>
    </xf>
    <xf numFmtId="168" fontId="24" fillId="24" borderId="10" xfId="55" applyNumberFormat="1" applyFont="1" applyFill="1" applyBorder="1" applyAlignment="1">
      <alignment wrapText="1"/>
      <protection/>
    </xf>
    <xf numFmtId="168" fontId="33" fillId="24" borderId="10" xfId="55" applyNumberFormat="1" applyFont="1" applyFill="1" applyBorder="1" applyAlignment="1">
      <alignment vertical="center"/>
      <protection/>
    </xf>
    <xf numFmtId="164" fontId="33" fillId="24" borderId="10" xfId="55" applyFont="1" applyFill="1" applyBorder="1" applyAlignment="1">
      <alignment vertical="center"/>
      <protection/>
    </xf>
    <xf numFmtId="169" fontId="25" fillId="0" borderId="10" xfId="55" applyNumberFormat="1" applyFont="1" applyBorder="1" applyAlignment="1">
      <alignment horizontal="center" vertical="center"/>
      <protection/>
    </xf>
    <xf numFmtId="169" fontId="32" fillId="24" borderId="10" xfId="55" applyNumberFormat="1" applyFont="1" applyFill="1" applyBorder="1" applyAlignment="1">
      <alignment horizontal="center" vertical="center"/>
      <protection/>
    </xf>
    <xf numFmtId="164" fontId="34" fillId="24" borderId="10" xfId="55" applyFont="1" applyFill="1" applyBorder="1" applyAlignment="1">
      <alignment vertical="center" wrapText="1"/>
      <protection/>
    </xf>
    <xf numFmtId="165" fontId="26" fillId="24" borderId="10" xfId="55" applyNumberFormat="1" applyFont="1" applyFill="1" applyBorder="1" applyAlignment="1">
      <alignment horizontal="right" vertical="center"/>
      <protection/>
    </xf>
    <xf numFmtId="165" fontId="33" fillId="24" borderId="10" xfId="55" applyNumberFormat="1" applyFont="1" applyFill="1" applyBorder="1" applyAlignment="1">
      <alignment vertical="center" wrapText="1"/>
      <protection/>
    </xf>
    <xf numFmtId="164" fontId="19" fillId="0" borderId="11" xfId="54" applyFont="1" applyBorder="1" applyAlignment="1">
      <alignment wrapText="1"/>
      <protection/>
    </xf>
    <xf numFmtId="165" fontId="26" fillId="24" borderId="10" xfId="55" applyNumberFormat="1" applyFont="1" applyFill="1" applyBorder="1" applyAlignment="1">
      <alignment vertical="center" wrapText="1"/>
      <protection/>
    </xf>
    <xf numFmtId="164" fontId="34" fillId="24" borderId="10" xfId="55" applyFont="1" applyFill="1" applyBorder="1" applyAlignment="1">
      <alignment vertical="center"/>
      <protection/>
    </xf>
    <xf numFmtId="164" fontId="22" fillId="0" borderId="10" xfId="55" applyFont="1" applyBorder="1" applyAlignment="1">
      <alignment vertical="center" wrapText="1"/>
      <protection/>
    </xf>
    <xf numFmtId="164" fontId="19" fillId="0" borderId="10" xfId="55" applyFont="1" applyBorder="1">
      <alignment/>
      <protection/>
    </xf>
    <xf numFmtId="165" fontId="24" fillId="24" borderId="10" xfId="55" applyNumberFormat="1" applyFont="1" applyFill="1" applyBorder="1" applyAlignment="1">
      <alignment vertical="center" wrapText="1"/>
      <protection/>
    </xf>
    <xf numFmtId="164" fontId="25" fillId="0" borderId="10" xfId="55" applyFont="1" applyFill="1" applyBorder="1" applyAlignment="1">
      <alignment horizontal="center" vertical="center"/>
      <protection/>
    </xf>
    <xf numFmtId="164" fontId="25" fillId="0" borderId="10" xfId="55" applyFont="1" applyFill="1" applyBorder="1" applyAlignment="1">
      <alignment vertical="center" wrapText="1"/>
      <protection/>
    </xf>
    <xf numFmtId="165" fontId="25" fillId="0" borderId="10" xfId="55" applyNumberFormat="1" applyFont="1" applyFill="1" applyBorder="1" applyAlignment="1">
      <alignment horizontal="right" vertical="center"/>
      <protection/>
    </xf>
    <xf numFmtId="165" fontId="26" fillId="0" borderId="10" xfId="55" applyNumberFormat="1" applyFont="1" applyFill="1" applyBorder="1" applyAlignment="1">
      <alignment horizontal="right" vertical="center"/>
      <protection/>
    </xf>
    <xf numFmtId="165" fontId="25" fillId="0" borderId="10" xfId="55" applyNumberFormat="1" applyFont="1" applyFill="1" applyBorder="1" applyAlignment="1">
      <alignment vertical="center" wrapText="1"/>
      <protection/>
    </xf>
    <xf numFmtId="164" fontId="25" fillId="0" borderId="10" xfId="55" applyFont="1" applyFill="1" applyBorder="1" applyAlignment="1">
      <alignment vertical="center"/>
      <protection/>
    </xf>
    <xf numFmtId="164" fontId="34" fillId="0" borderId="10" xfId="55" applyFont="1" applyFill="1" applyBorder="1" applyAlignment="1">
      <alignment vertical="center"/>
      <protection/>
    </xf>
    <xf numFmtId="165" fontId="33" fillId="24" borderId="10" xfId="55" applyNumberFormat="1" applyFont="1" applyFill="1" applyBorder="1" applyAlignment="1">
      <alignment horizontal="right" vertical="center"/>
      <protection/>
    </xf>
    <xf numFmtId="165" fontId="25" fillId="24" borderId="10" xfId="55" applyNumberFormat="1" applyFont="1" applyFill="1" applyBorder="1" applyAlignment="1">
      <alignment vertical="center" wrapText="1"/>
      <protection/>
    </xf>
    <xf numFmtId="164" fontId="35" fillId="24" borderId="10" xfId="55" applyFont="1" applyFill="1" applyBorder="1" applyAlignment="1">
      <alignment horizontal="center" vertical="center"/>
      <protection/>
    </xf>
    <xf numFmtId="164" fontId="25" fillId="24" borderId="10" xfId="55" applyFont="1" applyFill="1" applyBorder="1" applyAlignment="1">
      <alignment vertical="center"/>
      <protection/>
    </xf>
    <xf numFmtId="164" fontId="33" fillId="24" borderId="10" xfId="55" applyFont="1" applyFill="1" applyBorder="1" applyAlignment="1">
      <alignment vertical="center" wrapText="1"/>
      <protection/>
    </xf>
    <xf numFmtId="164" fontId="35" fillId="21" borderId="10" xfId="55" applyFont="1" applyFill="1" applyBorder="1" applyAlignment="1">
      <alignment horizontal="center" vertical="center"/>
      <protection/>
    </xf>
    <xf numFmtId="164" fontId="26" fillId="21" borderId="10" xfId="55" applyFont="1" applyFill="1" applyBorder="1" applyAlignment="1">
      <alignment horizontal="left" vertical="center"/>
      <protection/>
    </xf>
    <xf numFmtId="168" fontId="35" fillId="21" borderId="10" xfId="55" applyNumberFormat="1" applyFont="1" applyFill="1" applyBorder="1" applyAlignment="1">
      <alignment vertical="center"/>
      <protection/>
    </xf>
    <xf numFmtId="165" fontId="35" fillId="21" borderId="10" xfId="55" applyNumberFormat="1" applyFont="1" applyFill="1" applyBorder="1" applyAlignment="1">
      <alignment vertical="center"/>
      <protection/>
    </xf>
    <xf numFmtId="165" fontId="35" fillId="21" borderId="10" xfId="55" applyNumberFormat="1" applyFont="1" applyFill="1" applyBorder="1" applyAlignment="1">
      <alignment vertical="center" wrapText="1"/>
      <protection/>
    </xf>
    <xf numFmtId="165" fontId="26" fillId="21" borderId="10" xfId="55" applyNumberFormat="1" applyFont="1" applyFill="1" applyBorder="1" applyAlignment="1">
      <alignment horizontal="center" vertical="center"/>
      <protection/>
    </xf>
    <xf numFmtId="164" fontId="36" fillId="0" borderId="0" xfId="55" applyFont="1" applyAlignment="1">
      <alignment vertical="center"/>
      <protection/>
    </xf>
    <xf numFmtId="164" fontId="22" fillId="0" borderId="0" xfId="60" applyFont="1">
      <alignment/>
      <protection/>
    </xf>
    <xf numFmtId="164" fontId="22" fillId="0" borderId="0" xfId="60" applyFont="1" applyAlignment="1">
      <alignment horizontal="right"/>
      <protection/>
    </xf>
    <xf numFmtId="164" fontId="19" fillId="0" borderId="0" xfId="60" applyFont="1" applyAlignment="1">
      <alignment horizontal="right"/>
      <protection/>
    </xf>
    <xf numFmtId="164" fontId="19" fillId="0" borderId="0" xfId="60" applyFont="1" applyBorder="1" applyAlignment="1">
      <alignment horizontal="right"/>
      <protection/>
    </xf>
    <xf numFmtId="164" fontId="22" fillId="0" borderId="0" xfId="60" applyFont="1" applyBorder="1" applyAlignment="1">
      <alignment horizontal="right"/>
      <protection/>
    </xf>
    <xf numFmtId="164" fontId="22" fillId="0" borderId="0" xfId="60" applyFont="1" applyBorder="1" applyAlignment="1">
      <alignment/>
      <protection/>
    </xf>
    <xf numFmtId="164" fontId="21" fillId="0" borderId="0" xfId="60" applyFont="1" applyBorder="1" applyAlignment="1">
      <alignment horizontal="center"/>
      <protection/>
    </xf>
    <xf numFmtId="164" fontId="28" fillId="20" borderId="10" xfId="60" applyFont="1" applyFill="1" applyBorder="1" applyAlignment="1">
      <alignment horizontal="center" vertical="center"/>
      <protection/>
    </xf>
    <xf numFmtId="164" fontId="28" fillId="20" borderId="10" xfId="60" applyFont="1" applyFill="1" applyBorder="1" applyAlignment="1">
      <alignment horizontal="center" vertical="center" wrapText="1"/>
      <protection/>
    </xf>
    <xf numFmtId="164" fontId="31" fillId="20" borderId="10" xfId="60" applyFont="1" applyFill="1" applyBorder="1" applyAlignment="1">
      <alignment horizontal="center" vertical="center" wrapText="1"/>
      <protection/>
    </xf>
    <xf numFmtId="164" fontId="23" fillId="20" borderId="10" xfId="60" applyFont="1" applyFill="1" applyBorder="1" applyAlignment="1">
      <alignment horizontal="center" vertical="center" wrapText="1"/>
      <protection/>
    </xf>
    <xf numFmtId="164" fontId="23" fillId="0" borderId="10" xfId="60" applyFont="1" applyBorder="1" applyAlignment="1">
      <alignment horizontal="center" vertical="center"/>
      <protection/>
    </xf>
    <xf numFmtId="164" fontId="28" fillId="0" borderId="21" xfId="60" applyFont="1" applyBorder="1" applyAlignment="1">
      <alignment horizontal="center"/>
      <protection/>
    </xf>
    <xf numFmtId="164" fontId="28" fillId="0" borderId="21" xfId="60" applyFont="1" applyBorder="1">
      <alignment/>
      <protection/>
    </xf>
    <xf numFmtId="164" fontId="24" fillId="0" borderId="21" xfId="60" applyFont="1" applyBorder="1" applyAlignment="1">
      <alignment horizontal="center"/>
      <protection/>
    </xf>
    <xf numFmtId="164" fontId="24" fillId="0" borderId="21" xfId="60" applyFont="1" applyBorder="1">
      <alignment/>
      <protection/>
    </xf>
    <xf numFmtId="164" fontId="24" fillId="0" borderId="0" xfId="60" applyFont="1">
      <alignment/>
      <protection/>
    </xf>
    <xf numFmtId="164" fontId="29" fillId="0" borderId="22" xfId="60" applyFont="1" applyBorder="1" applyAlignment="1">
      <alignment horizontal="center" vertical="center"/>
      <protection/>
    </xf>
    <xf numFmtId="164" fontId="29" fillId="0" borderId="22" xfId="60" applyFont="1" applyBorder="1">
      <alignment/>
      <protection/>
    </xf>
    <xf numFmtId="164" fontId="22" fillId="0" borderId="22" xfId="60" applyFont="1" applyBorder="1" applyAlignment="1">
      <alignment horizontal="center" vertical="top"/>
      <protection/>
    </xf>
    <xf numFmtId="164" fontId="22" fillId="0" borderId="22" xfId="60" applyFont="1" applyBorder="1">
      <alignment/>
      <protection/>
    </xf>
    <xf numFmtId="168" fontId="22" fillId="0" borderId="22" xfId="60" applyNumberFormat="1" applyFont="1" applyBorder="1">
      <alignment/>
      <protection/>
    </xf>
    <xf numFmtId="164" fontId="22" fillId="0" borderId="22" xfId="60" applyFont="1" applyBorder="1" applyAlignment="1">
      <alignment/>
      <protection/>
    </xf>
    <xf numFmtId="164" fontId="28" fillId="0" borderId="22" xfId="60" applyFont="1" applyBorder="1" applyAlignment="1">
      <alignment horizontal="center"/>
      <protection/>
    </xf>
    <xf numFmtId="164" fontId="28" fillId="0" borderId="22" xfId="60" applyFont="1" applyBorder="1">
      <alignment/>
      <protection/>
    </xf>
    <xf numFmtId="164" fontId="24" fillId="0" borderId="22" xfId="60" applyFont="1" applyBorder="1" applyAlignment="1">
      <alignment horizontal="center"/>
      <protection/>
    </xf>
    <xf numFmtId="165" fontId="24" fillId="0" borderId="22" xfId="60" applyNumberFormat="1" applyFont="1" applyBorder="1" applyAlignment="1">
      <alignment horizontal="center"/>
      <protection/>
    </xf>
    <xf numFmtId="164" fontId="24" fillId="0" borderId="22" xfId="60" applyFont="1" applyBorder="1" applyAlignment="1">
      <alignment horizontal="center" vertical="center"/>
      <protection/>
    </xf>
    <xf numFmtId="164" fontId="24" fillId="0" borderId="22" xfId="60" applyFont="1" applyBorder="1" applyAlignment="1">
      <alignment/>
      <protection/>
    </xf>
    <xf numFmtId="165" fontId="22" fillId="0" borderId="22" xfId="60" applyNumberFormat="1" applyFont="1" applyBorder="1" applyAlignment="1">
      <alignment horizontal="center"/>
      <protection/>
    </xf>
    <xf numFmtId="164" fontId="22" fillId="0" borderId="22" xfId="60" applyFont="1" applyBorder="1" applyAlignment="1">
      <alignment horizontal="center"/>
      <protection/>
    </xf>
    <xf numFmtId="164" fontId="29" fillId="0" borderId="23" xfId="60" applyFont="1" applyBorder="1" applyAlignment="1">
      <alignment horizontal="center" vertical="center"/>
      <protection/>
    </xf>
    <xf numFmtId="164" fontId="29" fillId="0" borderId="23" xfId="60" applyFont="1" applyBorder="1">
      <alignment/>
      <protection/>
    </xf>
    <xf numFmtId="164" fontId="24" fillId="0" borderId="23" xfId="60" applyFont="1" applyBorder="1" applyAlignment="1">
      <alignment horizontal="center"/>
      <protection/>
    </xf>
    <xf numFmtId="164" fontId="22" fillId="0" borderId="23" xfId="60" applyFont="1" applyBorder="1" applyAlignment="1">
      <alignment horizontal="center"/>
      <protection/>
    </xf>
    <xf numFmtId="164" fontId="24" fillId="0" borderId="23" xfId="60" applyFont="1" applyBorder="1" applyAlignment="1">
      <alignment horizontal="center" vertical="center"/>
      <protection/>
    </xf>
    <xf numFmtId="164" fontId="22" fillId="0" borderId="23" xfId="60" applyFont="1" applyBorder="1" applyAlignment="1">
      <alignment horizontal="left"/>
      <protection/>
    </xf>
    <xf numFmtId="165" fontId="24" fillId="0" borderId="23" xfId="60" applyNumberFormat="1" applyFont="1" applyBorder="1" applyAlignment="1">
      <alignment horizontal="center"/>
      <protection/>
    </xf>
    <xf numFmtId="165" fontId="22" fillId="0" borderId="23" xfId="60" applyNumberFormat="1" applyFont="1" applyBorder="1" applyAlignment="1">
      <alignment horizontal="center"/>
      <protection/>
    </xf>
    <xf numFmtId="164" fontId="29" fillId="0" borderId="23" xfId="60" applyNumberFormat="1" applyFont="1" applyBorder="1" applyAlignment="1">
      <alignment horizontal="center" vertical="center"/>
      <protection/>
    </xf>
    <xf numFmtId="168" fontId="24" fillId="0" borderId="23" xfId="60" applyNumberFormat="1" applyFont="1" applyBorder="1" applyAlignment="1">
      <alignment horizontal="center"/>
      <protection/>
    </xf>
    <xf numFmtId="168" fontId="22" fillId="0" borderId="23" xfId="60" applyNumberFormat="1" applyFont="1" applyBorder="1" applyAlignment="1">
      <alignment horizontal="center"/>
      <protection/>
    </xf>
    <xf numFmtId="164" fontId="28" fillId="0" borderId="10" xfId="60" applyFont="1" applyBorder="1" applyAlignment="1">
      <alignment horizontal="center"/>
      <protection/>
    </xf>
    <xf numFmtId="164" fontId="24" fillId="0" borderId="10" xfId="60" applyFont="1" applyBorder="1" applyAlignment="1">
      <alignment horizontal="center"/>
      <protection/>
    </xf>
    <xf numFmtId="168" fontId="24" fillId="0" borderId="10" xfId="60" applyNumberFormat="1" applyFont="1" applyBorder="1">
      <alignment/>
      <protection/>
    </xf>
    <xf numFmtId="164" fontId="37" fillId="0" borderId="0" xfId="60" applyFont="1" applyBorder="1" applyAlignment="1">
      <alignment horizontal="left"/>
      <protection/>
    </xf>
    <xf numFmtId="164" fontId="37" fillId="0" borderId="0" xfId="60" applyFont="1">
      <alignment/>
      <protection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2" xfId="57"/>
    <cellStyle name="Normalny_Arkusz1" xfId="58"/>
    <cellStyle name="Normalny_Arkusz3" xfId="59"/>
    <cellStyle name="Normalny_zal_Szczecin" xfId="60"/>
    <cellStyle name="Obliczenia" xfId="61"/>
    <cellStyle name="Suma" xfId="62"/>
    <cellStyle name="Tekst objaśnienia" xfId="63"/>
    <cellStyle name="Tekst ostrzeżenia" xfId="64"/>
    <cellStyle name="Tytuł" xfId="65"/>
    <cellStyle name="Uwaga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3" sqref="K3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3" width="13.140625" style="1" customWidth="1"/>
    <col min="4" max="4" width="13.8515625" style="1" customWidth="1"/>
    <col min="5" max="5" width="14.421875" style="1" customWidth="1"/>
    <col min="6" max="6" width="11.7109375" style="1" customWidth="1"/>
    <col min="7" max="7" width="13.421875" style="1" customWidth="1"/>
    <col min="8" max="8" width="13.7109375" style="1" customWidth="1"/>
    <col min="9" max="9" width="12.00390625" style="1" customWidth="1"/>
    <col min="10" max="16384" width="9.140625" style="1" customWidth="1"/>
  </cols>
  <sheetData>
    <row r="1" spans="1:11" ht="17.25">
      <c r="A1" s="2"/>
      <c r="B1" s="3"/>
      <c r="C1" s="3"/>
      <c r="D1" s="3"/>
      <c r="E1" s="3"/>
      <c r="F1" s="2"/>
      <c r="G1" s="4"/>
      <c r="H1" s="4"/>
      <c r="I1" s="4"/>
      <c r="J1" s="4"/>
      <c r="K1" s="5" t="s">
        <v>0</v>
      </c>
    </row>
    <row r="2" spans="1:11" ht="17.25">
      <c r="A2" s="2"/>
      <c r="B2" s="3"/>
      <c r="C2" s="3"/>
      <c r="D2" s="3"/>
      <c r="E2" s="3"/>
      <c r="F2" s="2"/>
      <c r="G2" s="4"/>
      <c r="H2" s="4"/>
      <c r="I2" s="4"/>
      <c r="J2" s="4"/>
      <c r="K2" s="5" t="s">
        <v>1</v>
      </c>
    </row>
    <row r="3" spans="1:11" ht="17.25">
      <c r="A3" s="2"/>
      <c r="B3" s="6" t="s">
        <v>2</v>
      </c>
      <c r="C3" s="6"/>
      <c r="D3" s="6"/>
      <c r="E3" s="3"/>
      <c r="F3" s="2"/>
      <c r="G3" s="2"/>
      <c r="H3" s="2"/>
      <c r="I3" s="2"/>
      <c r="J3" s="2"/>
      <c r="K3" s="2"/>
    </row>
    <row r="4" spans="1:11" ht="12.75">
      <c r="A4" s="7" t="s">
        <v>3</v>
      </c>
      <c r="B4" s="7" t="s">
        <v>4</v>
      </c>
      <c r="C4" s="7" t="s">
        <v>5</v>
      </c>
      <c r="D4" s="7"/>
      <c r="E4" s="7"/>
      <c r="F4" s="7" t="s">
        <v>6</v>
      </c>
      <c r="G4" s="7"/>
      <c r="H4" s="7"/>
      <c r="I4" s="7"/>
      <c r="J4" s="7"/>
      <c r="K4" s="7"/>
    </row>
    <row r="5" spans="1:11" ht="12.75">
      <c r="A5" s="7"/>
      <c r="B5" s="7"/>
      <c r="C5" s="7"/>
      <c r="D5" s="7"/>
      <c r="E5" s="7"/>
      <c r="F5" s="7" t="s">
        <v>7</v>
      </c>
      <c r="G5" s="7" t="s">
        <v>8</v>
      </c>
      <c r="H5" s="7"/>
      <c r="I5" s="7" t="s">
        <v>9</v>
      </c>
      <c r="J5" s="7" t="s">
        <v>8</v>
      </c>
      <c r="K5" s="7"/>
    </row>
    <row r="6" spans="1:11" ht="62.25" customHeight="1">
      <c r="A6" s="7"/>
      <c r="B6" s="7"/>
      <c r="C6" s="7"/>
      <c r="D6" s="7"/>
      <c r="E6" s="7"/>
      <c r="F6" s="7"/>
      <c r="G6" s="8" t="s">
        <v>10</v>
      </c>
      <c r="H6" s="9" t="s">
        <v>11</v>
      </c>
      <c r="I6" s="7"/>
      <c r="J6" s="8" t="s">
        <v>10</v>
      </c>
      <c r="K6" s="9" t="s">
        <v>11</v>
      </c>
    </row>
    <row r="7" spans="1:11" ht="12.75">
      <c r="A7" s="7"/>
      <c r="B7" s="10"/>
      <c r="C7" s="11" t="s">
        <v>12</v>
      </c>
      <c r="D7" s="12" t="s">
        <v>13</v>
      </c>
      <c r="E7" s="11" t="s">
        <v>14</v>
      </c>
      <c r="F7" s="13"/>
      <c r="G7" s="7"/>
      <c r="H7" s="14"/>
      <c r="I7" s="10"/>
      <c r="J7" s="15"/>
      <c r="K7" s="14"/>
    </row>
    <row r="8" spans="1:11" ht="12.75">
      <c r="A8" s="16">
        <v>1</v>
      </c>
      <c r="B8" s="16">
        <v>2</v>
      </c>
      <c r="C8" s="16">
        <v>3</v>
      </c>
      <c r="D8" s="16"/>
      <c r="E8" s="16"/>
      <c r="F8" s="16">
        <v>4</v>
      </c>
      <c r="G8" s="16">
        <v>5</v>
      </c>
      <c r="H8" s="16">
        <v>6</v>
      </c>
      <c r="I8" s="16">
        <v>7</v>
      </c>
      <c r="J8" s="16">
        <v>8</v>
      </c>
      <c r="K8" s="16">
        <v>9</v>
      </c>
    </row>
    <row r="9" spans="1:11" ht="23.25">
      <c r="A9" s="17">
        <v>801</v>
      </c>
      <c r="B9" s="18" t="s">
        <v>15</v>
      </c>
      <c r="C9" s="19">
        <v>0</v>
      </c>
      <c r="D9" s="19">
        <v>44000</v>
      </c>
      <c r="E9" s="19">
        <v>44000</v>
      </c>
      <c r="F9" s="19">
        <v>44000</v>
      </c>
      <c r="G9" s="19"/>
      <c r="H9" s="20">
        <v>44000</v>
      </c>
      <c r="I9" s="21"/>
      <c r="J9" s="21"/>
      <c r="K9" s="17"/>
    </row>
    <row r="10" spans="1:11" ht="103.5" customHeight="1">
      <c r="A10" s="17"/>
      <c r="B10" s="22" t="s">
        <v>16</v>
      </c>
      <c r="C10" s="19">
        <v>0</v>
      </c>
      <c r="D10" s="19">
        <v>44000</v>
      </c>
      <c r="E10" s="23">
        <v>44000</v>
      </c>
      <c r="F10" s="19">
        <v>44000</v>
      </c>
      <c r="G10" s="19"/>
      <c r="H10" s="20">
        <v>44000</v>
      </c>
      <c r="I10" s="20"/>
      <c r="J10" s="20"/>
      <c r="K10" s="23"/>
    </row>
    <row r="11" spans="1:11" s="30" customFormat="1" ht="12.75">
      <c r="A11" s="24">
        <v>852</v>
      </c>
      <c r="B11" s="25" t="s">
        <v>17</v>
      </c>
      <c r="C11" s="26">
        <v>5222517.87</v>
      </c>
      <c r="D11" s="26">
        <f>D13</f>
        <v>40000</v>
      </c>
      <c r="E11" s="27">
        <f>C11+D11</f>
        <v>5262517.87</v>
      </c>
      <c r="F11" s="28">
        <f>E11</f>
        <v>5262517.87</v>
      </c>
      <c r="G11" s="29">
        <v>4914200</v>
      </c>
      <c r="H11" s="28">
        <v>328317.87</v>
      </c>
      <c r="I11" s="28"/>
      <c r="J11" s="28"/>
      <c r="K11" s="27"/>
    </row>
    <row r="12" spans="1:11" s="30" customFormat="1" ht="96.75" customHeight="1">
      <c r="A12" s="24"/>
      <c r="B12" s="22" t="s">
        <v>16</v>
      </c>
      <c r="C12" s="31">
        <v>208317.87</v>
      </c>
      <c r="D12" s="31">
        <v>-44000</v>
      </c>
      <c r="E12" s="32">
        <f>C12-D12</f>
        <v>252317.87</v>
      </c>
      <c r="F12" s="33">
        <v>-44000</v>
      </c>
      <c r="G12" s="33"/>
      <c r="H12" s="33">
        <v>-44000</v>
      </c>
      <c r="I12" s="28"/>
      <c r="J12" s="28"/>
      <c r="K12" s="27"/>
    </row>
    <row r="13" spans="1:11" ht="74.25" customHeight="1">
      <c r="A13" s="24"/>
      <c r="B13" s="34" t="s">
        <v>18</v>
      </c>
      <c r="C13" s="35">
        <v>80000</v>
      </c>
      <c r="D13" s="35">
        <v>40000</v>
      </c>
      <c r="E13" s="36">
        <f>C13+D13</f>
        <v>120000</v>
      </c>
      <c r="F13" s="37">
        <v>40000</v>
      </c>
      <c r="G13" s="37"/>
      <c r="H13" s="37">
        <v>40000</v>
      </c>
      <c r="I13" s="37"/>
      <c r="J13" s="37"/>
      <c r="K13" s="36"/>
    </row>
    <row r="14" spans="1:11" ht="12.75">
      <c r="A14" s="38"/>
      <c r="B14" s="38" t="s">
        <v>19</v>
      </c>
      <c r="C14" s="39">
        <v>25336248.87</v>
      </c>
      <c r="D14" s="40">
        <f>SUM(D13)</f>
        <v>40000</v>
      </c>
      <c r="E14" s="41">
        <f>C14+D14</f>
        <v>25376248.87</v>
      </c>
      <c r="F14" s="40">
        <f>E14-I14</f>
        <v>25279048.87</v>
      </c>
      <c r="G14" s="42">
        <v>5355143</v>
      </c>
      <c r="H14" s="43">
        <v>328318.87</v>
      </c>
      <c r="I14" s="43">
        <v>97200</v>
      </c>
      <c r="J14" s="44">
        <v>0</v>
      </c>
      <c r="K14" s="44">
        <v>0</v>
      </c>
    </row>
    <row r="15" spans="1:11" ht="12.75">
      <c r="A15" s="2"/>
      <c r="B15" s="45"/>
      <c r="C15" s="45"/>
      <c r="D15" s="45"/>
      <c r="E15" s="45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mergeCells count="11">
    <mergeCell ref="B3:D3"/>
    <mergeCell ref="A4:A6"/>
    <mergeCell ref="B4:B6"/>
    <mergeCell ref="C4:E6"/>
    <mergeCell ref="F4:K4"/>
    <mergeCell ref="F5:F6"/>
    <mergeCell ref="G5:H5"/>
    <mergeCell ref="I5:I6"/>
    <mergeCell ref="J5:K5"/>
    <mergeCell ref="C8:E8"/>
    <mergeCell ref="A11:A13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H1" sqref="H1"/>
    </sheetView>
  </sheetViews>
  <sheetFormatPr defaultColWidth="9.140625" defaultRowHeight="12.75"/>
  <cols>
    <col min="1" max="1" width="6.8515625" style="1" customWidth="1"/>
    <col min="2" max="2" width="9.57421875" style="1" customWidth="1"/>
    <col min="3" max="3" width="35.00390625" style="1" customWidth="1"/>
    <col min="4" max="6" width="12.7109375" style="1" customWidth="1"/>
    <col min="7" max="7" width="13.421875" style="1" customWidth="1"/>
    <col min="8" max="8" width="12.28125" style="1" customWidth="1"/>
    <col min="9" max="11" width="9.140625" style="1" customWidth="1"/>
    <col min="12" max="12" width="11.7109375" style="1" customWidth="1"/>
    <col min="13" max="16384" width="9.140625" style="1" customWidth="1"/>
  </cols>
  <sheetData>
    <row r="1" spans="4:8" ht="12.75">
      <c r="D1" s="4"/>
      <c r="E1" s="4"/>
      <c r="F1" s="4"/>
      <c r="G1" s="4"/>
      <c r="H1" s="5" t="s">
        <v>20</v>
      </c>
    </row>
    <row r="2" spans="4:8" ht="12.75">
      <c r="D2" s="4"/>
      <c r="E2" s="4"/>
      <c r="F2" s="4"/>
      <c r="G2" s="4"/>
      <c r="H2" s="5" t="s">
        <v>21</v>
      </c>
    </row>
    <row r="3" spans="3:6" ht="11.25" customHeight="1">
      <c r="C3" s="46" t="s">
        <v>22</v>
      </c>
      <c r="D3" s="46"/>
      <c r="E3" s="46"/>
      <c r="F3" s="46"/>
    </row>
    <row r="4" ht="18" customHeight="1">
      <c r="C4" s="1" t="s">
        <v>23</v>
      </c>
    </row>
    <row r="5" spans="1:8" ht="18.75" customHeight="1">
      <c r="A5" s="47"/>
      <c r="B5" s="47"/>
      <c r="C5" s="47"/>
      <c r="D5" s="47" t="s">
        <v>24</v>
      </c>
      <c r="E5" s="47"/>
      <c r="F5" s="47"/>
      <c r="G5" s="47"/>
      <c r="H5" s="47"/>
    </row>
    <row r="6" spans="1:8" ht="16.5" customHeight="1">
      <c r="A6" s="48" t="s">
        <v>3</v>
      </c>
      <c r="B6" s="48" t="s">
        <v>25</v>
      </c>
      <c r="C6" s="48" t="s">
        <v>26</v>
      </c>
      <c r="D6" s="49" t="s">
        <v>5</v>
      </c>
      <c r="E6" s="49"/>
      <c r="F6" s="49"/>
      <c r="G6" s="50" t="s">
        <v>6</v>
      </c>
      <c r="H6" s="50"/>
    </row>
    <row r="7" spans="1:8" ht="57.75" customHeight="1">
      <c r="A7" s="48"/>
      <c r="B7" s="48"/>
      <c r="C7" s="48"/>
      <c r="D7" s="49"/>
      <c r="E7" s="49"/>
      <c r="F7" s="49"/>
      <c r="G7" s="47" t="s">
        <v>7</v>
      </c>
      <c r="H7" s="51" t="s">
        <v>9</v>
      </c>
    </row>
    <row r="8" spans="1:8" ht="22.5" customHeight="1">
      <c r="A8" s="48"/>
      <c r="B8" s="48"/>
      <c r="C8" s="52"/>
      <c r="D8" s="53" t="s">
        <v>12</v>
      </c>
      <c r="E8" s="53" t="s">
        <v>13</v>
      </c>
      <c r="F8" s="53" t="s">
        <v>27</v>
      </c>
      <c r="G8" s="52"/>
      <c r="H8" s="54"/>
    </row>
    <row r="9" spans="1:8" s="56" customFormat="1" ht="17.25" customHeight="1">
      <c r="A9" s="55">
        <v>1</v>
      </c>
      <c r="B9" s="55">
        <v>2</v>
      </c>
      <c r="C9" s="55">
        <v>3</v>
      </c>
      <c r="D9" s="55">
        <v>4</v>
      </c>
      <c r="E9" s="55"/>
      <c r="F9" s="55"/>
      <c r="G9" s="55">
        <v>5</v>
      </c>
      <c r="H9" s="55">
        <v>6</v>
      </c>
    </row>
    <row r="10" spans="1:12" ht="19.5" customHeight="1">
      <c r="A10" s="57" t="s">
        <v>28</v>
      </c>
      <c r="B10" s="58" t="s">
        <v>15</v>
      </c>
      <c r="C10" s="58"/>
      <c r="D10" s="59">
        <v>10953535.25</v>
      </c>
      <c r="E10" s="60">
        <v>51764</v>
      </c>
      <c r="F10" s="60">
        <f aca="true" t="shared" si="0" ref="F10:F15">D10+E10</f>
        <v>11005299.25</v>
      </c>
      <c r="G10" s="60">
        <f>F10-H10</f>
        <v>10590985</v>
      </c>
      <c r="H10" s="60">
        <v>414314.25</v>
      </c>
      <c r="L10" s="61"/>
    </row>
    <row r="11" spans="1:12" ht="19.5" customHeight="1">
      <c r="A11" s="57"/>
      <c r="B11" s="62" t="s">
        <v>29</v>
      </c>
      <c r="C11" s="63" t="s">
        <v>30</v>
      </c>
      <c r="D11" s="64">
        <v>77982</v>
      </c>
      <c r="E11" s="65">
        <v>51764</v>
      </c>
      <c r="F11" s="65">
        <f t="shared" si="0"/>
        <v>129746</v>
      </c>
      <c r="G11" s="65">
        <v>51764</v>
      </c>
      <c r="H11" s="65"/>
      <c r="L11" s="61"/>
    </row>
    <row r="12" spans="1:12" ht="19.5" customHeight="1">
      <c r="A12" s="57" t="s">
        <v>31</v>
      </c>
      <c r="B12" s="58" t="s">
        <v>17</v>
      </c>
      <c r="C12" s="58"/>
      <c r="D12" s="59">
        <v>6282317.87</v>
      </c>
      <c r="E12" s="60">
        <f>SUM(E13:E14)</f>
        <v>-11764</v>
      </c>
      <c r="F12" s="60">
        <f>D12+E12</f>
        <v>6270553.87</v>
      </c>
      <c r="G12" s="60">
        <f>F12</f>
        <v>6270553.87</v>
      </c>
      <c r="H12" s="60"/>
      <c r="L12" s="61"/>
    </row>
    <row r="13" spans="1:12" ht="19.5" customHeight="1">
      <c r="A13" s="57"/>
      <c r="B13" s="66" t="s">
        <v>32</v>
      </c>
      <c r="C13" s="67" t="s">
        <v>33</v>
      </c>
      <c r="D13" s="68">
        <v>845195.38</v>
      </c>
      <c r="E13" s="68">
        <v>-51764</v>
      </c>
      <c r="F13" s="68">
        <f>D13+E13</f>
        <v>793431.38</v>
      </c>
      <c r="G13" s="68">
        <f>F13</f>
        <v>793431.38</v>
      </c>
      <c r="H13" s="69"/>
      <c r="L13" s="61"/>
    </row>
    <row r="14" spans="1:12" ht="27.75" customHeight="1">
      <c r="A14" s="57"/>
      <c r="B14" s="66" t="s">
        <v>34</v>
      </c>
      <c r="C14" s="67" t="s">
        <v>30</v>
      </c>
      <c r="D14" s="68">
        <v>517100</v>
      </c>
      <c r="E14" s="68">
        <v>40000</v>
      </c>
      <c r="F14" s="68">
        <f>D14+E14</f>
        <v>557100</v>
      </c>
      <c r="G14" s="68">
        <f>F14</f>
        <v>557100</v>
      </c>
      <c r="H14" s="69"/>
      <c r="L14" s="61"/>
    </row>
    <row r="15" spans="1:8" ht="19.5" customHeight="1">
      <c r="A15" s="70" t="s">
        <v>35</v>
      </c>
      <c r="B15" s="70"/>
      <c r="C15" s="70"/>
      <c r="D15" s="71">
        <v>33896248.87</v>
      </c>
      <c r="E15" s="72">
        <f>E12+E10</f>
        <v>40000</v>
      </c>
      <c r="F15" s="71">
        <f t="shared" si="0"/>
        <v>33936248.87</v>
      </c>
      <c r="G15" s="71">
        <f>F15-H15</f>
        <v>25215299.589999996</v>
      </c>
      <c r="H15" s="69">
        <v>8720949.28</v>
      </c>
    </row>
    <row r="16" spans="3:6" ht="12.75">
      <c r="C16" s="73"/>
      <c r="D16" s="73"/>
      <c r="E16" s="73"/>
      <c r="F16" s="73"/>
    </row>
    <row r="17" spans="2:6" ht="12.75">
      <c r="B17" s="74"/>
      <c r="C17" s="73"/>
      <c r="D17" s="73"/>
      <c r="E17" s="73"/>
      <c r="F17" s="73"/>
    </row>
    <row r="18" spans="1:9" ht="12.75">
      <c r="A18" s="75"/>
      <c r="C18" s="76"/>
      <c r="D18" s="4"/>
      <c r="E18" s="4"/>
      <c r="F18" s="4"/>
      <c r="G18" s="77"/>
      <c r="H18" s="77"/>
      <c r="I18" s="78"/>
    </row>
    <row r="19" spans="1:9" ht="12.75">
      <c r="A19" s="75"/>
      <c r="C19" s="76"/>
      <c r="D19" s="4"/>
      <c r="E19" s="4"/>
      <c r="F19" s="4"/>
      <c r="G19" s="77"/>
      <c r="H19" s="77"/>
      <c r="I19" s="78"/>
    </row>
    <row r="20" spans="2:6" ht="12.75">
      <c r="B20" s="79"/>
      <c r="C20" s="73"/>
      <c r="D20" s="73"/>
      <c r="E20" s="73"/>
      <c r="F20" s="73"/>
    </row>
    <row r="21" spans="3:6" ht="12.75">
      <c r="C21" s="73"/>
      <c r="D21" s="73"/>
      <c r="E21" s="73"/>
      <c r="F21" s="73"/>
    </row>
    <row r="22" spans="2:6" ht="12.75">
      <c r="B22" s="79"/>
      <c r="C22" s="73"/>
      <c r="D22" s="73"/>
      <c r="E22" s="73"/>
      <c r="F22" s="73"/>
    </row>
    <row r="23" spans="3:6" ht="12.75">
      <c r="C23" s="73"/>
      <c r="D23" s="73"/>
      <c r="E23" s="73"/>
      <c r="F23" s="73"/>
    </row>
    <row r="24" spans="2:6" ht="12.75">
      <c r="B24" s="79"/>
      <c r="C24" s="73"/>
      <c r="D24" s="73"/>
      <c r="E24" s="73"/>
      <c r="F24" s="73"/>
    </row>
    <row r="25" spans="3:6" ht="12.75">
      <c r="C25" s="73"/>
      <c r="D25" s="73"/>
      <c r="E25" s="73"/>
      <c r="F25" s="73"/>
    </row>
    <row r="26" spans="2:6" ht="12.75">
      <c r="B26" s="79"/>
      <c r="C26" s="73"/>
      <c r="D26" s="73"/>
      <c r="E26" s="73"/>
      <c r="F26" s="73"/>
    </row>
    <row r="27" spans="2:6" ht="12.75">
      <c r="B27" s="79"/>
      <c r="C27" s="73"/>
      <c r="D27" s="73"/>
      <c r="E27" s="73"/>
      <c r="F27" s="73"/>
    </row>
    <row r="28" spans="2:6" ht="12.75">
      <c r="B28" s="79"/>
      <c r="C28" s="73"/>
      <c r="D28" s="73"/>
      <c r="E28" s="73"/>
      <c r="F28" s="73"/>
    </row>
    <row r="29" spans="3:6" ht="12.75">
      <c r="C29" s="73"/>
      <c r="D29" s="73"/>
      <c r="E29" s="73"/>
      <c r="F29" s="73"/>
    </row>
    <row r="30" spans="2:6" ht="12.75">
      <c r="B30" s="79"/>
      <c r="C30" s="73"/>
      <c r="D30" s="73"/>
      <c r="E30" s="73"/>
      <c r="F30" s="73"/>
    </row>
    <row r="31" spans="3:6" ht="12.75">
      <c r="C31" s="73"/>
      <c r="D31" s="73"/>
      <c r="E31" s="73"/>
      <c r="F31" s="73"/>
    </row>
    <row r="32" spans="3:6" ht="12.75">
      <c r="C32" s="73"/>
      <c r="D32" s="73"/>
      <c r="E32" s="73"/>
      <c r="F32" s="73"/>
    </row>
    <row r="33" spans="3:6" ht="12.75">
      <c r="C33" s="73"/>
      <c r="D33" s="73"/>
      <c r="E33" s="73"/>
      <c r="F33" s="73"/>
    </row>
    <row r="34" spans="3:6" ht="12.75">
      <c r="C34" s="73"/>
      <c r="D34" s="73"/>
      <c r="E34" s="73"/>
      <c r="F34" s="73"/>
    </row>
    <row r="35" spans="3:6" ht="12.75">
      <c r="C35" s="73"/>
      <c r="D35" s="73"/>
      <c r="E35" s="73"/>
      <c r="F35" s="73"/>
    </row>
    <row r="36" spans="3:6" ht="12.75">
      <c r="C36" s="73"/>
      <c r="D36" s="73"/>
      <c r="E36" s="73"/>
      <c r="F36" s="73"/>
    </row>
    <row r="37" spans="3:6" ht="12.75">
      <c r="C37" s="73"/>
      <c r="D37" s="73"/>
      <c r="E37" s="73"/>
      <c r="F37" s="73"/>
    </row>
    <row r="38" spans="3:6" ht="12.75">
      <c r="C38" s="73"/>
      <c r="D38" s="73"/>
      <c r="E38" s="73"/>
      <c r="F38" s="73"/>
    </row>
    <row r="39" spans="3:6" ht="12.75">
      <c r="C39" s="73"/>
      <c r="D39" s="73"/>
      <c r="E39" s="73"/>
      <c r="F39" s="73"/>
    </row>
    <row r="40" spans="3:6" ht="12.75">
      <c r="C40" s="73"/>
      <c r="D40" s="73"/>
      <c r="E40" s="73"/>
      <c r="F40" s="73"/>
    </row>
    <row r="41" spans="3:6" ht="12.75">
      <c r="C41" s="73"/>
      <c r="D41" s="73"/>
      <c r="E41" s="73"/>
      <c r="F41" s="73"/>
    </row>
    <row r="42" spans="3:6" ht="12.75">
      <c r="C42" s="73"/>
      <c r="D42" s="73"/>
      <c r="E42" s="73"/>
      <c r="F42" s="73"/>
    </row>
    <row r="43" spans="3:6" ht="12.75">
      <c r="C43" s="73"/>
      <c r="D43" s="73"/>
      <c r="E43" s="73"/>
      <c r="F43" s="73"/>
    </row>
    <row r="44" spans="3:6" ht="12.75">
      <c r="C44" s="73"/>
      <c r="D44" s="73"/>
      <c r="E44" s="73"/>
      <c r="F44" s="73"/>
    </row>
  </sheetData>
  <mergeCells count="12">
    <mergeCell ref="D5:H5"/>
    <mergeCell ref="A6:A7"/>
    <mergeCell ref="B6:B7"/>
    <mergeCell ref="C6:C7"/>
    <mergeCell ref="D6:F7"/>
    <mergeCell ref="G6:H6"/>
    <mergeCell ref="D9:F9"/>
    <mergeCell ref="A10:A11"/>
    <mergeCell ref="B10:C10"/>
    <mergeCell ref="A12:A14"/>
    <mergeCell ref="B12:C12"/>
    <mergeCell ref="A15:C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M3" sqref="M3"/>
    </sheetView>
  </sheetViews>
  <sheetFormatPr defaultColWidth="9.140625" defaultRowHeight="12.75"/>
  <cols>
    <col min="3" max="3" width="10.7109375" style="0" customWidth="1"/>
  </cols>
  <sheetData>
    <row r="1" spans="1:14" ht="12.75">
      <c r="A1" s="80"/>
      <c r="B1" s="80"/>
      <c r="C1" s="80"/>
      <c r="D1" s="80"/>
      <c r="E1" s="80"/>
      <c r="F1" s="80"/>
      <c r="G1" s="81"/>
      <c r="H1" s="82"/>
      <c r="I1" s="83"/>
      <c r="J1" s="84"/>
      <c r="K1" s="84"/>
      <c r="L1" s="84"/>
      <c r="M1" s="85" t="s">
        <v>36</v>
      </c>
      <c r="N1" s="86"/>
    </row>
    <row r="2" spans="1:14" ht="12.75">
      <c r="A2" s="80"/>
      <c r="B2" s="80"/>
      <c r="C2" s="80"/>
      <c r="D2" s="80"/>
      <c r="E2" s="80"/>
      <c r="F2" s="80"/>
      <c r="G2" s="83"/>
      <c r="H2" s="82"/>
      <c r="I2" s="83"/>
      <c r="J2" s="84"/>
      <c r="K2" s="84"/>
      <c r="L2" s="84"/>
      <c r="M2" s="85" t="s">
        <v>37</v>
      </c>
      <c r="N2" s="86"/>
    </row>
    <row r="3" spans="1:14" ht="12.75">
      <c r="A3" s="87"/>
      <c r="B3" s="87"/>
      <c r="C3" s="87"/>
      <c r="D3" s="87"/>
      <c r="E3" s="87"/>
      <c r="F3" s="87"/>
      <c r="G3" s="87"/>
      <c r="H3" s="87"/>
      <c r="I3" s="88"/>
      <c r="J3" s="88"/>
      <c r="K3" s="86"/>
      <c r="L3" s="86"/>
      <c r="M3" s="86"/>
      <c r="N3" s="86"/>
    </row>
    <row r="4" spans="1:14" ht="12.75">
      <c r="A4" s="87"/>
      <c r="B4" s="87"/>
      <c r="C4" s="87"/>
      <c r="D4" s="87"/>
      <c r="E4" s="87"/>
      <c r="F4" s="87"/>
      <c r="G4" s="89" t="s">
        <v>38</v>
      </c>
      <c r="H4" s="88"/>
      <c r="I4" s="88"/>
      <c r="J4" s="90"/>
      <c r="K4" s="86"/>
      <c r="L4" s="86"/>
      <c r="M4" s="86"/>
      <c r="N4" s="86"/>
    </row>
    <row r="5" spans="1:14" ht="12.75" customHeight="1">
      <c r="A5" s="91" t="s">
        <v>3</v>
      </c>
      <c r="B5" s="91" t="s">
        <v>25</v>
      </c>
      <c r="C5" s="91" t="s">
        <v>26</v>
      </c>
      <c r="D5" s="91" t="s">
        <v>5</v>
      </c>
      <c r="E5" s="91"/>
      <c r="F5" s="91"/>
      <c r="G5" s="91" t="s">
        <v>39</v>
      </c>
      <c r="H5" s="91" t="s">
        <v>8</v>
      </c>
      <c r="I5" s="91"/>
      <c r="J5" s="91" t="s">
        <v>40</v>
      </c>
      <c r="K5" s="91" t="s">
        <v>41</v>
      </c>
      <c r="L5" s="91" t="s">
        <v>42</v>
      </c>
      <c r="M5" s="91" t="s">
        <v>43</v>
      </c>
      <c r="N5" s="91" t="s">
        <v>44</v>
      </c>
    </row>
    <row r="6" spans="1:14" ht="36.75">
      <c r="A6" s="91"/>
      <c r="B6" s="91"/>
      <c r="C6" s="91"/>
      <c r="D6" s="91"/>
      <c r="E6" s="91"/>
      <c r="F6" s="91"/>
      <c r="G6" s="91"/>
      <c r="H6" s="91" t="s">
        <v>45</v>
      </c>
      <c r="I6" s="91" t="s">
        <v>46</v>
      </c>
      <c r="J6" s="91"/>
      <c r="K6" s="91"/>
      <c r="L6" s="91"/>
      <c r="M6" s="91"/>
      <c r="N6" s="91"/>
    </row>
    <row r="7" spans="1:14" ht="12.75">
      <c r="A7" s="92"/>
      <c r="B7" s="92"/>
      <c r="C7" s="92"/>
      <c r="D7" s="92" t="s">
        <v>12</v>
      </c>
      <c r="E7" s="92" t="s">
        <v>13</v>
      </c>
      <c r="F7" s="92" t="s">
        <v>47</v>
      </c>
      <c r="G7" s="92"/>
      <c r="H7" s="92"/>
      <c r="I7" s="92"/>
      <c r="J7" s="92"/>
      <c r="K7" s="92"/>
      <c r="L7" s="92"/>
      <c r="M7" s="92"/>
      <c r="N7" s="92"/>
    </row>
    <row r="8" spans="1:14" ht="12.75">
      <c r="A8" s="93">
        <v>1</v>
      </c>
      <c r="B8" s="93">
        <v>2</v>
      </c>
      <c r="C8" s="93">
        <v>3</v>
      </c>
      <c r="D8" s="94">
        <v>4</v>
      </c>
      <c r="E8" s="94"/>
      <c r="F8" s="94"/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</row>
    <row r="9" spans="1:14" ht="31.5" customHeight="1">
      <c r="A9" s="95">
        <v>801</v>
      </c>
      <c r="B9" s="95" t="s">
        <v>15</v>
      </c>
      <c r="C9" s="95"/>
      <c r="D9" s="96">
        <v>10539221</v>
      </c>
      <c r="E9" s="96">
        <v>51764</v>
      </c>
      <c r="F9" s="96">
        <f aca="true" t="shared" si="0" ref="F9:F14">D9+E9</f>
        <v>10590985</v>
      </c>
      <c r="G9" s="96">
        <v>10046803</v>
      </c>
      <c r="H9" s="96">
        <v>8018521</v>
      </c>
      <c r="I9" s="96">
        <v>2028282</v>
      </c>
      <c r="J9" s="96">
        <v>16000</v>
      </c>
      <c r="K9" s="96">
        <v>476418</v>
      </c>
      <c r="L9" s="96">
        <v>51764</v>
      </c>
      <c r="M9" s="96"/>
      <c r="N9" s="96"/>
    </row>
    <row r="10" spans="1:14" ht="18.75">
      <c r="A10" s="95"/>
      <c r="B10" s="97">
        <v>80195</v>
      </c>
      <c r="C10" s="98" t="s">
        <v>48</v>
      </c>
      <c r="D10" s="99">
        <v>77982</v>
      </c>
      <c r="E10" s="99">
        <v>51764</v>
      </c>
      <c r="F10" s="100">
        <f t="shared" si="0"/>
        <v>129746</v>
      </c>
      <c r="G10" s="99"/>
      <c r="H10" s="99"/>
      <c r="I10" s="99"/>
      <c r="J10" s="99"/>
      <c r="K10" s="99"/>
      <c r="L10" s="99">
        <v>51764</v>
      </c>
      <c r="M10" s="99"/>
      <c r="N10" s="99"/>
    </row>
    <row r="11" spans="1:14" ht="21" customHeight="1">
      <c r="A11" s="101" t="s">
        <v>31</v>
      </c>
      <c r="B11" s="102" t="s">
        <v>17</v>
      </c>
      <c r="C11" s="102"/>
      <c r="D11" s="103">
        <v>6282317.87</v>
      </c>
      <c r="E11" s="103">
        <f>E12+E13</f>
        <v>-11764</v>
      </c>
      <c r="F11" s="103">
        <f t="shared" si="0"/>
        <v>6270553.87</v>
      </c>
      <c r="G11" s="103">
        <v>1018036</v>
      </c>
      <c r="H11" s="103">
        <v>674466</v>
      </c>
      <c r="I11" s="103">
        <v>343570</v>
      </c>
      <c r="J11" s="103"/>
      <c r="K11" s="103">
        <v>4948922.49</v>
      </c>
      <c r="L11" s="103">
        <v>303595.38</v>
      </c>
      <c r="M11" s="103"/>
      <c r="N11" s="103"/>
    </row>
    <row r="12" spans="1:14" ht="27" customHeight="1">
      <c r="A12" s="101"/>
      <c r="B12" s="104" t="s">
        <v>32</v>
      </c>
      <c r="C12" s="105" t="s">
        <v>49</v>
      </c>
      <c r="D12" s="106">
        <v>845195</v>
      </c>
      <c r="E12" s="107">
        <v>-51764</v>
      </c>
      <c r="F12" s="106">
        <f t="shared" si="0"/>
        <v>793431</v>
      </c>
      <c r="G12" s="107"/>
      <c r="H12" s="106"/>
      <c r="I12" s="108"/>
      <c r="J12" s="106"/>
      <c r="K12" s="106"/>
      <c r="L12" s="106">
        <v>-51764</v>
      </c>
      <c r="M12" s="106"/>
      <c r="N12" s="106"/>
    </row>
    <row r="13" spans="1:14" ht="18.75">
      <c r="A13" s="101"/>
      <c r="B13" s="109" t="s">
        <v>34</v>
      </c>
      <c r="C13" s="110" t="s">
        <v>48</v>
      </c>
      <c r="D13" s="107">
        <v>517100</v>
      </c>
      <c r="E13" s="107">
        <v>40000</v>
      </c>
      <c r="F13" s="107">
        <f t="shared" si="0"/>
        <v>557100</v>
      </c>
      <c r="G13" s="107"/>
      <c r="H13" s="107"/>
      <c r="I13" s="107"/>
      <c r="J13" s="107"/>
      <c r="K13" s="107"/>
      <c r="L13" s="107">
        <v>40000</v>
      </c>
      <c r="M13" s="107"/>
      <c r="N13" s="107"/>
    </row>
    <row r="14" spans="1:14" ht="12.75" customHeight="1">
      <c r="A14" s="102" t="s">
        <v>50</v>
      </c>
      <c r="B14" s="102"/>
      <c r="C14" s="102"/>
      <c r="D14" s="103">
        <v>25175299.59</v>
      </c>
      <c r="E14" s="103">
        <f>E9+E11</f>
        <v>40000</v>
      </c>
      <c r="F14" s="103">
        <f t="shared" si="0"/>
        <v>25215299.59</v>
      </c>
      <c r="G14" s="103">
        <v>18519019.72</v>
      </c>
      <c r="H14" s="103">
        <v>11510577.63</v>
      </c>
      <c r="I14" s="103">
        <v>7008442.09</v>
      </c>
      <c r="J14" s="103">
        <v>567200</v>
      </c>
      <c r="K14" s="103">
        <v>5673720.49</v>
      </c>
      <c r="L14" s="103">
        <v>355359.38</v>
      </c>
      <c r="M14" s="103">
        <v>0</v>
      </c>
      <c r="N14" s="103">
        <v>100000</v>
      </c>
    </row>
    <row r="15" spans="1:14" ht="12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6"/>
      <c r="L15" s="86"/>
      <c r="M15" s="86"/>
      <c r="N15" s="86"/>
    </row>
  </sheetData>
  <mergeCells count="17">
    <mergeCell ref="A5:A6"/>
    <mergeCell ref="B5:B6"/>
    <mergeCell ref="C5:C6"/>
    <mergeCell ref="D5:F6"/>
    <mergeCell ref="G5:G6"/>
    <mergeCell ref="H5:I5"/>
    <mergeCell ref="J5:J6"/>
    <mergeCell ref="K5:K6"/>
    <mergeCell ref="L5:L6"/>
    <mergeCell ref="M5:M6"/>
    <mergeCell ref="N5:N6"/>
    <mergeCell ref="D8:F8"/>
    <mergeCell ref="A9:A10"/>
    <mergeCell ref="B9:C9"/>
    <mergeCell ref="A11:A13"/>
    <mergeCell ref="B11:C11"/>
    <mergeCell ref="A14:C1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H2" sqref="H2"/>
    </sheetView>
  </sheetViews>
  <sheetFormatPr defaultColWidth="12.57421875" defaultRowHeight="12.75"/>
  <cols>
    <col min="1" max="1" width="5.140625" style="111" customWidth="1"/>
    <col min="2" max="2" width="6.8515625" style="111" customWidth="1"/>
    <col min="3" max="3" width="8.140625" style="111" customWidth="1"/>
    <col min="4" max="4" width="31.421875" style="111" customWidth="1"/>
    <col min="5" max="5" width="13.57421875" style="111" customWidth="1"/>
    <col min="6" max="6" width="13.7109375" style="111" customWidth="1"/>
    <col min="7" max="7" width="15.00390625" style="111" customWidth="1"/>
    <col min="8" max="8" width="14.00390625" style="111" customWidth="1"/>
    <col min="9" max="9" width="15.140625" style="111" customWidth="1"/>
    <col min="10" max="11" width="9.00390625" style="111" customWidth="1"/>
    <col min="12" max="16384" width="11.57421875" style="111" customWidth="1"/>
  </cols>
  <sheetData>
    <row r="1" spans="1:13" ht="12.75">
      <c r="A1" s="112"/>
      <c r="B1" s="112"/>
      <c r="C1" s="112"/>
      <c r="D1" s="112"/>
      <c r="E1" s="112"/>
      <c r="F1" s="112"/>
      <c r="G1" s="113" t="s">
        <v>51</v>
      </c>
      <c r="H1" s="113"/>
      <c r="I1" s="113"/>
      <c r="J1" s="113"/>
      <c r="K1" s="113"/>
      <c r="L1" s="114"/>
      <c r="M1" s="114"/>
    </row>
    <row r="2" spans="1:11" ht="12.75">
      <c r="A2" s="112"/>
      <c r="B2" s="112"/>
      <c r="C2" s="112"/>
      <c r="D2" s="112"/>
      <c r="E2" s="112"/>
      <c r="F2" s="112"/>
      <c r="G2" s="112"/>
      <c r="H2" s="113" t="s">
        <v>52</v>
      </c>
      <c r="I2" s="113"/>
      <c r="J2" s="113"/>
      <c r="K2" s="113"/>
    </row>
    <row r="3" spans="1:11" ht="12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7.25" customHeight="1">
      <c r="A4" s="115" t="s">
        <v>53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9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12.75" customHeight="1">
      <c r="A6" s="118" t="s">
        <v>54</v>
      </c>
      <c r="B6" s="118" t="s">
        <v>3</v>
      </c>
      <c r="C6" s="118" t="s">
        <v>55</v>
      </c>
      <c r="D6" s="119" t="s">
        <v>56</v>
      </c>
      <c r="E6" s="120" t="s">
        <v>57</v>
      </c>
      <c r="F6" s="120" t="s">
        <v>58</v>
      </c>
      <c r="G6" s="120"/>
      <c r="H6" s="120"/>
      <c r="I6" s="120"/>
      <c r="J6" s="120"/>
      <c r="K6" s="121" t="s">
        <v>59</v>
      </c>
    </row>
    <row r="7" spans="1:11" ht="12.75" customHeight="1">
      <c r="A7" s="118"/>
      <c r="B7" s="118"/>
      <c r="C7" s="118"/>
      <c r="D7" s="119"/>
      <c r="E7" s="120"/>
      <c r="F7" s="120" t="s">
        <v>60</v>
      </c>
      <c r="G7" s="120" t="s">
        <v>61</v>
      </c>
      <c r="H7" s="120"/>
      <c r="I7" s="120"/>
      <c r="J7" s="120"/>
      <c r="K7" s="121"/>
    </row>
    <row r="8" spans="1:11" ht="12.75" customHeight="1">
      <c r="A8" s="118"/>
      <c r="B8" s="118"/>
      <c r="C8" s="118"/>
      <c r="D8" s="119"/>
      <c r="E8" s="120"/>
      <c r="F8" s="120"/>
      <c r="G8" s="120" t="s">
        <v>62</v>
      </c>
      <c r="H8" s="120" t="s">
        <v>63</v>
      </c>
      <c r="I8" s="120" t="s">
        <v>64</v>
      </c>
      <c r="J8" s="121" t="s">
        <v>65</v>
      </c>
      <c r="K8" s="121"/>
    </row>
    <row r="9" spans="1:11" ht="12.75">
      <c r="A9" s="118"/>
      <c r="B9" s="118"/>
      <c r="C9" s="118"/>
      <c r="D9" s="119"/>
      <c r="E9" s="120"/>
      <c r="F9" s="120"/>
      <c r="G9" s="120"/>
      <c r="H9" s="120"/>
      <c r="I9" s="120"/>
      <c r="J9" s="121"/>
      <c r="K9" s="121"/>
    </row>
    <row r="10" spans="1:11" ht="51.75" customHeight="1">
      <c r="A10" s="118"/>
      <c r="B10" s="118"/>
      <c r="C10" s="118"/>
      <c r="D10" s="119"/>
      <c r="E10" s="120"/>
      <c r="F10" s="120"/>
      <c r="G10" s="120"/>
      <c r="H10" s="120"/>
      <c r="I10" s="120"/>
      <c r="J10" s="121"/>
      <c r="K10" s="121"/>
    </row>
    <row r="11" spans="1:11" ht="12.75">
      <c r="A11" s="122">
        <v>1</v>
      </c>
      <c r="B11" s="122">
        <v>2</v>
      </c>
      <c r="C11" s="122">
        <v>3</v>
      </c>
      <c r="D11" s="122">
        <v>5</v>
      </c>
      <c r="E11" s="122">
        <v>6</v>
      </c>
      <c r="F11" s="122">
        <v>7</v>
      </c>
      <c r="G11" s="122">
        <v>8</v>
      </c>
      <c r="H11" s="122">
        <v>9</v>
      </c>
      <c r="I11" s="122">
        <v>10</v>
      </c>
      <c r="J11" s="122">
        <v>11</v>
      </c>
      <c r="K11" s="122">
        <v>12</v>
      </c>
    </row>
    <row r="12" spans="1:11" ht="94.5" customHeight="1">
      <c r="A12" s="123">
        <v>1</v>
      </c>
      <c r="B12" s="123" t="s">
        <v>66</v>
      </c>
      <c r="C12" s="123" t="s">
        <v>67</v>
      </c>
      <c r="D12" s="124" t="s">
        <v>68</v>
      </c>
      <c r="E12" s="125">
        <v>6429418.69</v>
      </c>
      <c r="F12" s="125">
        <v>6429418.69</v>
      </c>
      <c r="G12" s="125">
        <v>50000</v>
      </c>
      <c r="H12" s="125">
        <v>1751918.69</v>
      </c>
      <c r="I12" s="126" t="s">
        <v>69</v>
      </c>
      <c r="J12" s="127"/>
      <c r="K12" s="127"/>
    </row>
    <row r="13" spans="1:11" ht="45" customHeight="1">
      <c r="A13" s="123">
        <v>2</v>
      </c>
      <c r="B13" s="123" t="s">
        <v>66</v>
      </c>
      <c r="C13" s="123" t="s">
        <v>67</v>
      </c>
      <c r="D13" s="124" t="s">
        <v>70</v>
      </c>
      <c r="E13" s="125">
        <v>120000</v>
      </c>
      <c r="F13" s="125">
        <v>120000</v>
      </c>
      <c r="G13" s="125">
        <v>37000</v>
      </c>
      <c r="H13" s="125">
        <v>80000</v>
      </c>
      <c r="I13" s="126" t="s">
        <v>71</v>
      </c>
      <c r="J13" s="127"/>
      <c r="K13" s="127"/>
    </row>
    <row r="14" spans="1:11" ht="40.5" customHeight="1">
      <c r="A14" s="123">
        <v>3</v>
      </c>
      <c r="B14" s="123" t="s">
        <v>66</v>
      </c>
      <c r="C14" s="123" t="s">
        <v>67</v>
      </c>
      <c r="D14" s="124" t="s">
        <v>72</v>
      </c>
      <c r="E14" s="125">
        <v>100000</v>
      </c>
      <c r="F14" s="125">
        <v>100000</v>
      </c>
      <c r="G14" s="125">
        <v>0</v>
      </c>
      <c r="H14" s="125">
        <v>100000</v>
      </c>
      <c r="I14" s="126" t="s">
        <v>73</v>
      </c>
      <c r="J14" s="127"/>
      <c r="K14" s="127"/>
    </row>
    <row r="15" spans="1:11" ht="40.5" customHeight="1">
      <c r="A15" s="123"/>
      <c r="B15" s="123"/>
      <c r="C15" s="123"/>
      <c r="D15" s="124" t="s">
        <v>74</v>
      </c>
      <c r="E15" s="125">
        <v>100000</v>
      </c>
      <c r="F15" s="125">
        <v>100000</v>
      </c>
      <c r="G15" s="125">
        <v>50000</v>
      </c>
      <c r="H15" s="125">
        <v>50000</v>
      </c>
      <c r="I15" s="126"/>
      <c r="J15" s="127"/>
      <c r="K15" s="127"/>
    </row>
    <row r="16" spans="1:11" ht="82.5" customHeight="1">
      <c r="A16" s="123">
        <v>4</v>
      </c>
      <c r="B16" s="123" t="s">
        <v>66</v>
      </c>
      <c r="C16" s="123" t="s">
        <v>67</v>
      </c>
      <c r="D16" s="124" t="s">
        <v>75</v>
      </c>
      <c r="E16" s="125">
        <v>3708440</v>
      </c>
      <c r="F16" s="125">
        <v>3708440</v>
      </c>
      <c r="G16" s="125">
        <v>30532</v>
      </c>
      <c r="H16" s="125">
        <v>900000</v>
      </c>
      <c r="I16" s="126" t="s">
        <v>76</v>
      </c>
      <c r="J16" s="127"/>
      <c r="K16" s="127"/>
    </row>
    <row r="17" spans="1:11" ht="42.75" customHeight="1">
      <c r="A17" s="123">
        <v>5</v>
      </c>
      <c r="B17" s="123" t="s">
        <v>66</v>
      </c>
      <c r="C17" s="123" t="s">
        <v>67</v>
      </c>
      <c r="D17" s="124" t="s">
        <v>77</v>
      </c>
      <c r="E17" s="125">
        <v>1500000</v>
      </c>
      <c r="F17" s="125">
        <v>1500000</v>
      </c>
      <c r="G17" s="125">
        <v>228000</v>
      </c>
      <c r="H17" s="125">
        <v>1200000</v>
      </c>
      <c r="I17" s="126" t="s">
        <v>78</v>
      </c>
      <c r="J17" s="127"/>
      <c r="K17" s="127"/>
    </row>
    <row r="18" spans="1:11" ht="48" customHeight="1">
      <c r="A18" s="123">
        <v>6</v>
      </c>
      <c r="B18" s="123" t="s">
        <v>66</v>
      </c>
      <c r="C18" s="123" t="s">
        <v>67</v>
      </c>
      <c r="D18" s="124" t="s">
        <v>79</v>
      </c>
      <c r="E18" s="125">
        <v>625000</v>
      </c>
      <c r="F18" s="125">
        <v>625000</v>
      </c>
      <c r="G18" s="125">
        <v>127500</v>
      </c>
      <c r="H18" s="125">
        <v>494500</v>
      </c>
      <c r="I18" s="126" t="s">
        <v>80</v>
      </c>
      <c r="J18" s="127"/>
      <c r="K18" s="127"/>
    </row>
    <row r="19" spans="1:11" ht="44.25" customHeight="1">
      <c r="A19" s="123">
        <v>7</v>
      </c>
      <c r="B19" s="123" t="s">
        <v>66</v>
      </c>
      <c r="C19" s="123" t="s">
        <v>67</v>
      </c>
      <c r="D19" s="124" t="s">
        <v>81</v>
      </c>
      <c r="E19" s="125">
        <v>100000</v>
      </c>
      <c r="F19" s="125">
        <v>100000</v>
      </c>
      <c r="G19" s="125">
        <v>0</v>
      </c>
      <c r="H19" s="128">
        <v>100000</v>
      </c>
      <c r="I19" s="126" t="s">
        <v>82</v>
      </c>
      <c r="J19" s="127"/>
      <c r="K19" s="127"/>
    </row>
    <row r="20" spans="1:11" ht="36" customHeight="1">
      <c r="A20" s="123">
        <v>8</v>
      </c>
      <c r="B20" s="123" t="s">
        <v>66</v>
      </c>
      <c r="C20" s="123" t="s">
        <v>67</v>
      </c>
      <c r="D20" s="124" t="s">
        <v>83</v>
      </c>
      <c r="E20" s="125">
        <v>30000</v>
      </c>
      <c r="F20" s="125">
        <v>30000</v>
      </c>
      <c r="G20" s="125">
        <v>0</v>
      </c>
      <c r="H20" s="125">
        <v>30000</v>
      </c>
      <c r="I20" s="129" t="s">
        <v>73</v>
      </c>
      <c r="J20" s="127"/>
      <c r="K20" s="127"/>
    </row>
    <row r="21" spans="1:11" ht="40.5" customHeight="1">
      <c r="A21" s="130" t="s">
        <v>84</v>
      </c>
      <c r="B21" s="130"/>
      <c r="C21" s="130"/>
      <c r="D21" s="131" t="s">
        <v>85</v>
      </c>
      <c r="E21" s="132">
        <f>E12+E13+E14+E16+E17+E18+E19+E20</f>
        <v>12612858.690000001</v>
      </c>
      <c r="F21" s="132">
        <f>F12+F13+F14+F16+F17+F18+F19+F20</f>
        <v>12612858.690000001</v>
      </c>
      <c r="G21" s="132">
        <f>G12+G13+G14+G16+G17+G18+G19+G20+G15</f>
        <v>523032</v>
      </c>
      <c r="H21" s="132">
        <f>H12+H13+H16+H17+H18+H19+H20+H15</f>
        <v>4606418.6899999995</v>
      </c>
      <c r="I21" s="133" t="s">
        <v>86</v>
      </c>
      <c r="J21" s="134"/>
      <c r="K21" s="135"/>
    </row>
    <row r="22" spans="1:11" ht="39" customHeight="1">
      <c r="A22" s="123">
        <v>9</v>
      </c>
      <c r="B22" s="123">
        <v>400</v>
      </c>
      <c r="C22" s="123">
        <v>40002</v>
      </c>
      <c r="D22" s="124" t="s">
        <v>87</v>
      </c>
      <c r="E22" s="125">
        <v>40000</v>
      </c>
      <c r="F22" s="125">
        <v>40000</v>
      </c>
      <c r="G22" s="125"/>
      <c r="H22" s="125">
        <v>40000</v>
      </c>
      <c r="I22" s="129" t="s">
        <v>73</v>
      </c>
      <c r="J22" s="127"/>
      <c r="K22" s="127"/>
    </row>
    <row r="23" spans="1:11" ht="36" customHeight="1">
      <c r="A23" s="136">
        <v>10</v>
      </c>
      <c r="B23" s="123">
        <v>400</v>
      </c>
      <c r="C23" s="123">
        <v>40002</v>
      </c>
      <c r="D23" s="124" t="s">
        <v>88</v>
      </c>
      <c r="E23" s="125">
        <v>40000</v>
      </c>
      <c r="F23" s="125">
        <v>40000</v>
      </c>
      <c r="G23" s="125"/>
      <c r="H23" s="125">
        <v>40000</v>
      </c>
      <c r="I23" s="129" t="s">
        <v>73</v>
      </c>
      <c r="J23" s="127"/>
      <c r="K23" s="127"/>
    </row>
    <row r="24" spans="1:11" ht="34.5" customHeight="1">
      <c r="A24" s="136">
        <v>11</v>
      </c>
      <c r="B24" s="123">
        <v>400</v>
      </c>
      <c r="C24" s="123">
        <v>40002</v>
      </c>
      <c r="D24" s="124" t="s">
        <v>89</v>
      </c>
      <c r="E24" s="125">
        <v>20000</v>
      </c>
      <c r="F24" s="125">
        <v>20000</v>
      </c>
      <c r="G24" s="125">
        <v>3710.6</v>
      </c>
      <c r="H24" s="125">
        <v>16289.4</v>
      </c>
      <c r="I24" s="126" t="s">
        <v>73</v>
      </c>
      <c r="J24" s="127"/>
      <c r="K24" s="127"/>
    </row>
    <row r="25" spans="1:11" ht="36.75" customHeight="1">
      <c r="A25" s="136">
        <v>12</v>
      </c>
      <c r="B25" s="123">
        <v>400</v>
      </c>
      <c r="C25" s="123">
        <v>40002</v>
      </c>
      <c r="D25" s="124" t="s">
        <v>90</v>
      </c>
      <c r="E25" s="125">
        <v>15000</v>
      </c>
      <c r="F25" s="125">
        <v>15000</v>
      </c>
      <c r="G25" s="125">
        <v>15000</v>
      </c>
      <c r="H25" s="125"/>
      <c r="I25" s="126" t="s">
        <v>73</v>
      </c>
      <c r="J25" s="127"/>
      <c r="K25" s="127"/>
    </row>
    <row r="26" spans="1:11" ht="38.25" customHeight="1">
      <c r="A26" s="137" t="s">
        <v>91</v>
      </c>
      <c r="B26" s="137"/>
      <c r="C26" s="137"/>
      <c r="D26" s="138"/>
      <c r="E26" s="139">
        <f>E22+E23+E24+E25</f>
        <v>115000</v>
      </c>
      <c r="F26" s="139">
        <f>F22+F23+F24+F25</f>
        <v>115000</v>
      </c>
      <c r="G26" s="139">
        <f>G22+G23+G24+G25</f>
        <v>18710.6</v>
      </c>
      <c r="H26" s="139">
        <f>H22+H23+H24+H25</f>
        <v>96289.4</v>
      </c>
      <c r="I26" s="140" t="s">
        <v>73</v>
      </c>
      <c r="J26" s="135"/>
      <c r="K26" s="135"/>
    </row>
    <row r="27" spans="1:11" ht="42.75" customHeight="1">
      <c r="A27" s="123">
        <v>13</v>
      </c>
      <c r="B27" s="123">
        <v>600</v>
      </c>
      <c r="C27" s="123">
        <v>60016</v>
      </c>
      <c r="D27" s="124" t="s">
        <v>92</v>
      </c>
      <c r="E27" s="125">
        <v>1913420</v>
      </c>
      <c r="F27" s="125">
        <v>1913420</v>
      </c>
      <c r="G27" s="125">
        <v>0</v>
      </c>
      <c r="H27" s="125">
        <v>95671</v>
      </c>
      <c r="I27" s="126" t="s">
        <v>93</v>
      </c>
      <c r="J27" s="127"/>
      <c r="K27" s="127"/>
    </row>
    <row r="28" spans="1:11" ht="42.75" customHeight="1">
      <c r="A28" s="123">
        <v>14</v>
      </c>
      <c r="B28" s="123">
        <v>600</v>
      </c>
      <c r="C28" s="123">
        <v>60016</v>
      </c>
      <c r="D28" s="124" t="s">
        <v>94</v>
      </c>
      <c r="E28" s="125">
        <v>1775140</v>
      </c>
      <c r="F28" s="125">
        <v>1775140</v>
      </c>
      <c r="G28" s="125">
        <v>0</v>
      </c>
      <c r="H28" s="125">
        <v>887570</v>
      </c>
      <c r="I28" s="126" t="s">
        <v>95</v>
      </c>
      <c r="J28" s="127"/>
      <c r="K28" s="127"/>
    </row>
    <row r="29" spans="1:11" ht="42.75" customHeight="1">
      <c r="A29" s="123">
        <v>15</v>
      </c>
      <c r="B29" s="123">
        <v>600</v>
      </c>
      <c r="C29" s="123">
        <v>60016</v>
      </c>
      <c r="D29" s="124" t="s">
        <v>96</v>
      </c>
      <c r="E29" s="125">
        <v>618750</v>
      </c>
      <c r="F29" s="125">
        <v>618750</v>
      </c>
      <c r="G29" s="125">
        <v>0</v>
      </c>
      <c r="H29" s="125">
        <v>318750</v>
      </c>
      <c r="I29" s="126" t="s">
        <v>97</v>
      </c>
      <c r="J29" s="127"/>
      <c r="K29" s="127"/>
    </row>
    <row r="30" spans="1:11" ht="42.75" customHeight="1">
      <c r="A30" s="123">
        <v>16</v>
      </c>
      <c r="B30" s="123">
        <v>600</v>
      </c>
      <c r="C30" s="123">
        <v>60016</v>
      </c>
      <c r="D30" s="124" t="s">
        <v>98</v>
      </c>
      <c r="E30" s="125">
        <v>150000</v>
      </c>
      <c r="F30" s="125">
        <v>150000</v>
      </c>
      <c r="G30" s="125"/>
      <c r="H30" s="125">
        <v>75000</v>
      </c>
      <c r="I30" s="126" t="s">
        <v>99</v>
      </c>
      <c r="J30" s="127"/>
      <c r="K30" s="127"/>
    </row>
    <row r="31" spans="1:11" ht="45.75" customHeight="1">
      <c r="A31" s="123">
        <v>17</v>
      </c>
      <c r="B31" s="123">
        <v>600</v>
      </c>
      <c r="C31" s="123">
        <v>60016</v>
      </c>
      <c r="D31" s="124" t="s">
        <v>100</v>
      </c>
      <c r="E31" s="125">
        <v>75000</v>
      </c>
      <c r="F31" s="125">
        <v>75000</v>
      </c>
      <c r="G31" s="125"/>
      <c r="H31" s="125">
        <v>75000</v>
      </c>
      <c r="I31" s="126" t="s">
        <v>101</v>
      </c>
      <c r="J31" s="127"/>
      <c r="K31" s="127"/>
    </row>
    <row r="32" spans="1:11" ht="45.75" customHeight="1">
      <c r="A32" s="123">
        <v>18</v>
      </c>
      <c r="B32" s="123">
        <v>600</v>
      </c>
      <c r="C32" s="123">
        <v>60016</v>
      </c>
      <c r="D32" s="124" t="s">
        <v>102</v>
      </c>
      <c r="E32" s="125">
        <v>489420</v>
      </c>
      <c r="F32" s="125">
        <v>489420</v>
      </c>
      <c r="G32" s="125">
        <v>0</v>
      </c>
      <c r="H32" s="125">
        <v>244710</v>
      </c>
      <c r="I32" s="126" t="s">
        <v>103</v>
      </c>
      <c r="J32" s="127"/>
      <c r="K32" s="127"/>
    </row>
    <row r="33" spans="1:11" ht="45.75" customHeight="1">
      <c r="A33" s="123">
        <v>19</v>
      </c>
      <c r="B33" s="123">
        <v>600</v>
      </c>
      <c r="C33" s="123">
        <v>60016</v>
      </c>
      <c r="D33" s="124" t="s">
        <v>104</v>
      </c>
      <c r="E33" s="125">
        <v>230000</v>
      </c>
      <c r="F33" s="125">
        <v>230000</v>
      </c>
      <c r="G33" s="125">
        <v>0</v>
      </c>
      <c r="H33" s="125">
        <v>230000</v>
      </c>
      <c r="I33" s="126" t="s">
        <v>101</v>
      </c>
      <c r="J33" s="127"/>
      <c r="K33" s="127"/>
    </row>
    <row r="34" spans="1:11" ht="50.25" customHeight="1">
      <c r="A34" s="123">
        <v>20</v>
      </c>
      <c r="B34" s="123">
        <v>600</v>
      </c>
      <c r="C34" s="123">
        <v>60016</v>
      </c>
      <c r="D34" s="124" t="s">
        <v>105</v>
      </c>
      <c r="E34" s="125">
        <v>4000</v>
      </c>
      <c r="F34" s="125">
        <v>4000</v>
      </c>
      <c r="G34" s="125">
        <v>4000</v>
      </c>
      <c r="H34" s="125">
        <v>0</v>
      </c>
      <c r="I34" s="126" t="s">
        <v>101</v>
      </c>
      <c r="J34" s="127"/>
      <c r="K34" s="127"/>
    </row>
    <row r="35" spans="1:11" ht="48" customHeight="1">
      <c r="A35" s="123">
        <v>21</v>
      </c>
      <c r="B35" s="123">
        <v>600</v>
      </c>
      <c r="C35" s="123">
        <v>60016</v>
      </c>
      <c r="D35" s="124" t="s">
        <v>106</v>
      </c>
      <c r="E35" s="125">
        <v>4000</v>
      </c>
      <c r="F35" s="125">
        <v>4000</v>
      </c>
      <c r="G35" s="125">
        <v>4000</v>
      </c>
      <c r="H35" s="125">
        <v>0</v>
      </c>
      <c r="I35" s="126" t="s">
        <v>101</v>
      </c>
      <c r="J35" s="127"/>
      <c r="K35" s="127"/>
    </row>
    <row r="36" spans="1:11" ht="51" customHeight="1">
      <c r="A36" s="123">
        <v>22</v>
      </c>
      <c r="B36" s="123">
        <v>600</v>
      </c>
      <c r="C36" s="123">
        <v>60016</v>
      </c>
      <c r="D36" s="124" t="s">
        <v>107</v>
      </c>
      <c r="E36" s="125">
        <v>8000</v>
      </c>
      <c r="F36" s="125">
        <v>8000</v>
      </c>
      <c r="G36" s="125">
        <v>8000</v>
      </c>
      <c r="H36" s="125">
        <v>0</v>
      </c>
      <c r="I36" s="126" t="s">
        <v>101</v>
      </c>
      <c r="J36" s="127"/>
      <c r="K36" s="127"/>
    </row>
    <row r="37" spans="1:11" ht="51" customHeight="1">
      <c r="A37" s="123">
        <v>23</v>
      </c>
      <c r="B37" s="123">
        <v>600</v>
      </c>
      <c r="C37" s="123">
        <v>60016</v>
      </c>
      <c r="D37" s="141" t="s">
        <v>108</v>
      </c>
      <c r="E37" s="125">
        <v>11598.91</v>
      </c>
      <c r="F37" s="125">
        <v>11598.91</v>
      </c>
      <c r="G37" s="125">
        <v>11598.91</v>
      </c>
      <c r="H37" s="125"/>
      <c r="I37" s="126"/>
      <c r="J37" s="127"/>
      <c r="K37" s="127"/>
    </row>
    <row r="38" spans="1:11" ht="39" customHeight="1">
      <c r="A38" s="130" t="s">
        <v>109</v>
      </c>
      <c r="B38" s="130"/>
      <c r="C38" s="130"/>
      <c r="D38" s="138"/>
      <c r="E38" s="139">
        <f>E27+E28+E29+E30+E31+E32+E33+E34+E35+E36+E37</f>
        <v>5279328.91</v>
      </c>
      <c r="F38" s="139">
        <f>F27+F28+F29+F30+F31+F32+F33+F34+F35+F36+F37</f>
        <v>5279328.91</v>
      </c>
      <c r="G38" s="139">
        <f>G27+G28+G29+G30+G31+G32+G33+G34+G35+G36+G37</f>
        <v>27598.91</v>
      </c>
      <c r="H38" s="139">
        <f>SUM(H27:H36)</f>
        <v>1926701</v>
      </c>
      <c r="I38" s="142" t="s">
        <v>110</v>
      </c>
      <c r="J38" s="143"/>
      <c r="K38" s="143"/>
    </row>
    <row r="39" spans="1:11" ht="45.75" customHeight="1">
      <c r="A39" s="123">
        <v>24</v>
      </c>
      <c r="B39" s="123">
        <v>700</v>
      </c>
      <c r="C39" s="123">
        <v>70005</v>
      </c>
      <c r="D39" s="124" t="s">
        <v>111</v>
      </c>
      <c r="E39" s="125">
        <v>494724.31</v>
      </c>
      <c r="F39" s="125">
        <v>494724.31</v>
      </c>
      <c r="G39" s="125">
        <v>0</v>
      </c>
      <c r="H39" s="125">
        <v>242414.91</v>
      </c>
      <c r="I39" s="126" t="s">
        <v>112</v>
      </c>
      <c r="J39" s="127"/>
      <c r="K39" s="127"/>
    </row>
    <row r="40" spans="1:11" ht="45.75" customHeight="1">
      <c r="A40" s="123">
        <v>25</v>
      </c>
      <c r="B40" s="123">
        <v>700</v>
      </c>
      <c r="C40" s="123">
        <v>70005</v>
      </c>
      <c r="D40" s="144" t="s">
        <v>113</v>
      </c>
      <c r="E40" s="125">
        <v>190000</v>
      </c>
      <c r="F40" s="125">
        <v>190000</v>
      </c>
      <c r="G40" s="125">
        <v>0</v>
      </c>
      <c r="H40" s="125">
        <v>190000</v>
      </c>
      <c r="I40" s="126" t="s">
        <v>114</v>
      </c>
      <c r="J40" s="127"/>
      <c r="K40" s="127"/>
    </row>
    <row r="41" spans="1:11" ht="45.75" customHeight="1">
      <c r="A41" s="123">
        <v>26</v>
      </c>
      <c r="B41" s="123">
        <v>700</v>
      </c>
      <c r="C41" s="123">
        <v>70005</v>
      </c>
      <c r="D41" s="124" t="s">
        <v>115</v>
      </c>
      <c r="E41" s="125">
        <v>300000</v>
      </c>
      <c r="F41" s="125">
        <v>300000</v>
      </c>
      <c r="G41" s="125">
        <v>0</v>
      </c>
      <c r="H41" s="125">
        <v>180000</v>
      </c>
      <c r="I41" s="126" t="s">
        <v>116</v>
      </c>
      <c r="J41" s="127"/>
      <c r="K41" s="127"/>
    </row>
    <row r="42" spans="1:11" ht="48.75" customHeight="1">
      <c r="A42" s="123">
        <v>27</v>
      </c>
      <c r="B42" s="123">
        <v>700</v>
      </c>
      <c r="C42" s="123">
        <v>70005</v>
      </c>
      <c r="D42" s="124" t="s">
        <v>117</v>
      </c>
      <c r="E42" s="125">
        <v>40000</v>
      </c>
      <c r="F42" s="125">
        <v>40000</v>
      </c>
      <c r="G42" s="125">
        <v>0</v>
      </c>
      <c r="H42" s="125">
        <v>40000</v>
      </c>
      <c r="I42" s="126" t="s">
        <v>114</v>
      </c>
      <c r="J42" s="127"/>
      <c r="K42" s="127"/>
    </row>
    <row r="43" spans="1:11" ht="45.75" customHeight="1">
      <c r="A43" s="123">
        <v>28</v>
      </c>
      <c r="B43" s="123">
        <v>700</v>
      </c>
      <c r="C43" s="123">
        <v>70005</v>
      </c>
      <c r="D43" s="124" t="s">
        <v>118</v>
      </c>
      <c r="E43" s="125">
        <v>3500000</v>
      </c>
      <c r="F43" s="125">
        <v>3500000</v>
      </c>
      <c r="G43" s="145"/>
      <c r="H43" s="125"/>
      <c r="I43" s="126" t="s">
        <v>119</v>
      </c>
      <c r="J43" s="127"/>
      <c r="K43" s="127"/>
    </row>
    <row r="44" spans="1:11" ht="49.5" customHeight="1">
      <c r="A44" s="123">
        <v>29</v>
      </c>
      <c r="B44" s="123">
        <v>700</v>
      </c>
      <c r="C44" s="123">
        <v>70005</v>
      </c>
      <c r="D44" s="124" t="s">
        <v>120</v>
      </c>
      <c r="E44" s="125">
        <v>4000</v>
      </c>
      <c r="F44" s="125">
        <v>4000</v>
      </c>
      <c r="G44" s="125">
        <v>4000</v>
      </c>
      <c r="H44" s="125"/>
      <c r="I44" s="129" t="s">
        <v>101</v>
      </c>
      <c r="J44" s="127"/>
      <c r="K44" s="127"/>
    </row>
    <row r="45" spans="1:11" ht="49.5" customHeight="1">
      <c r="A45" s="123">
        <v>30</v>
      </c>
      <c r="B45" s="123">
        <v>700</v>
      </c>
      <c r="C45" s="123">
        <v>70005</v>
      </c>
      <c r="D45" s="124" t="s">
        <v>121</v>
      </c>
      <c r="E45" s="125">
        <v>9832.47</v>
      </c>
      <c r="F45" s="125">
        <v>9832.47</v>
      </c>
      <c r="G45" s="125">
        <v>9832.47</v>
      </c>
      <c r="H45" s="125"/>
      <c r="I45" s="129" t="s">
        <v>101</v>
      </c>
      <c r="J45" s="127"/>
      <c r="K45" s="127"/>
    </row>
    <row r="46" spans="1:11" ht="53.25" customHeight="1">
      <c r="A46" s="123">
        <v>31</v>
      </c>
      <c r="B46" s="123">
        <v>700</v>
      </c>
      <c r="C46" s="123">
        <v>70005</v>
      </c>
      <c r="D46" s="124" t="s">
        <v>122</v>
      </c>
      <c r="E46" s="125">
        <v>8938.61</v>
      </c>
      <c r="F46" s="125">
        <v>8938.61</v>
      </c>
      <c r="G46" s="125">
        <v>8938.61</v>
      </c>
      <c r="H46" s="125"/>
      <c r="I46" s="126" t="s">
        <v>101</v>
      </c>
      <c r="J46" s="127"/>
      <c r="K46" s="127"/>
    </row>
    <row r="47" spans="1:11" ht="53.25" customHeight="1">
      <c r="A47" s="123">
        <v>32</v>
      </c>
      <c r="B47" s="123">
        <v>700</v>
      </c>
      <c r="C47" s="123">
        <v>70005</v>
      </c>
      <c r="D47" s="124" t="s">
        <v>123</v>
      </c>
      <c r="E47" s="125">
        <v>7100</v>
      </c>
      <c r="F47" s="125">
        <v>7100</v>
      </c>
      <c r="G47" s="125">
        <v>7100</v>
      </c>
      <c r="H47" s="125"/>
      <c r="I47" s="126" t="s">
        <v>101</v>
      </c>
      <c r="J47" s="127"/>
      <c r="K47" s="127"/>
    </row>
    <row r="48" spans="1:11" ht="53.25" customHeight="1">
      <c r="A48" s="123">
        <v>33</v>
      </c>
      <c r="B48" s="123">
        <v>700</v>
      </c>
      <c r="C48" s="123">
        <v>70005</v>
      </c>
      <c r="D48" s="124" t="s">
        <v>124</v>
      </c>
      <c r="E48" s="125">
        <v>10194.27</v>
      </c>
      <c r="F48" s="125">
        <v>10194.27</v>
      </c>
      <c r="G48" s="125">
        <v>10194.27</v>
      </c>
      <c r="H48" s="125"/>
      <c r="I48" s="126" t="s">
        <v>101</v>
      </c>
      <c r="J48" s="127"/>
      <c r="K48" s="127"/>
    </row>
    <row r="49" spans="1:11" ht="53.25" customHeight="1">
      <c r="A49" s="123">
        <v>34</v>
      </c>
      <c r="B49" s="123">
        <v>700</v>
      </c>
      <c r="C49" s="123">
        <v>70005</v>
      </c>
      <c r="D49" s="124" t="s">
        <v>125</v>
      </c>
      <c r="E49" s="125">
        <v>6852.93</v>
      </c>
      <c r="F49" s="125">
        <v>6852.93</v>
      </c>
      <c r="G49" s="125">
        <v>6852.93</v>
      </c>
      <c r="H49" s="125"/>
      <c r="I49" s="126" t="s">
        <v>114</v>
      </c>
      <c r="J49" s="127"/>
      <c r="K49" s="127"/>
    </row>
    <row r="50" spans="1:11" ht="53.25" customHeight="1">
      <c r="A50" s="123">
        <v>35</v>
      </c>
      <c r="B50" s="123">
        <v>700</v>
      </c>
      <c r="C50" s="123">
        <v>70005</v>
      </c>
      <c r="D50" s="124" t="s">
        <v>126</v>
      </c>
      <c r="E50" s="125">
        <v>50000</v>
      </c>
      <c r="F50" s="125">
        <v>50000</v>
      </c>
      <c r="G50" s="125">
        <v>50000</v>
      </c>
      <c r="H50" s="125">
        <v>0</v>
      </c>
      <c r="I50" s="126" t="s">
        <v>114</v>
      </c>
      <c r="J50" s="127"/>
      <c r="K50" s="127"/>
    </row>
    <row r="51" spans="1:11" ht="41.25" customHeight="1">
      <c r="A51" s="130" t="s">
        <v>127</v>
      </c>
      <c r="B51" s="130"/>
      <c r="C51" s="130"/>
      <c r="D51" s="138"/>
      <c r="E51" s="139">
        <f>E39+E40+E41+E42+E43+E44+E45+E46+E47+E48+E49+E50</f>
        <v>4621642.59</v>
      </c>
      <c r="F51" s="139">
        <f>F39+F40+F41+F42+F43+F44+F45+F46+F47+F48+F49+F50</f>
        <v>4621642.59</v>
      </c>
      <c r="G51" s="139">
        <f>G39+G40+G41+G42+G43+G44+G45+G46+G47+G48+G49+G50</f>
        <v>96918.28</v>
      </c>
      <c r="H51" s="139">
        <f>SUM(H39:H50)</f>
        <v>652414.91</v>
      </c>
      <c r="I51" s="146" t="s">
        <v>128</v>
      </c>
      <c r="J51" s="143"/>
      <c r="K51" s="143"/>
    </row>
    <row r="52" spans="1:11" ht="33" customHeight="1">
      <c r="A52" s="147">
        <v>36</v>
      </c>
      <c r="B52" s="147">
        <v>750</v>
      </c>
      <c r="C52" s="147">
        <v>75022</v>
      </c>
      <c r="D52" s="148" t="s">
        <v>129</v>
      </c>
      <c r="E52" s="149">
        <v>6000</v>
      </c>
      <c r="F52" s="149">
        <v>6000</v>
      </c>
      <c r="G52" s="149">
        <v>6000</v>
      </c>
      <c r="H52" s="150"/>
      <c r="I52" s="151" t="s">
        <v>114</v>
      </c>
      <c r="J52" s="152"/>
      <c r="K52" s="153"/>
    </row>
    <row r="53" spans="1:11" ht="39" customHeight="1">
      <c r="A53" s="147">
        <v>37</v>
      </c>
      <c r="B53" s="147">
        <v>750</v>
      </c>
      <c r="C53" s="147">
        <v>75023</v>
      </c>
      <c r="D53" s="148" t="s">
        <v>130</v>
      </c>
      <c r="E53" s="149">
        <v>31000</v>
      </c>
      <c r="F53" s="149">
        <v>31000</v>
      </c>
      <c r="G53" s="149">
        <v>31000</v>
      </c>
      <c r="H53" s="150"/>
      <c r="I53" s="151" t="s">
        <v>114</v>
      </c>
      <c r="J53" s="152"/>
      <c r="K53" s="153"/>
    </row>
    <row r="54" spans="1:11" ht="36.75" customHeight="1">
      <c r="A54" s="130" t="s">
        <v>131</v>
      </c>
      <c r="B54" s="130"/>
      <c r="C54" s="130"/>
      <c r="D54" s="138"/>
      <c r="E54" s="154">
        <f>E52+E53</f>
        <v>37000</v>
      </c>
      <c r="F54" s="154">
        <f>F52+F53</f>
        <v>37000</v>
      </c>
      <c r="G54" s="154">
        <f>G52+G53</f>
        <v>37000</v>
      </c>
      <c r="H54" s="154">
        <v>0</v>
      </c>
      <c r="I54" s="155" t="s">
        <v>114</v>
      </c>
      <c r="J54" s="143"/>
      <c r="K54" s="143"/>
    </row>
    <row r="55" spans="1:11" ht="42.75" customHeight="1">
      <c r="A55" s="147">
        <v>38</v>
      </c>
      <c r="B55" s="147">
        <v>754</v>
      </c>
      <c r="C55" s="147">
        <v>75412</v>
      </c>
      <c r="D55" s="148" t="s">
        <v>132</v>
      </c>
      <c r="E55" s="149">
        <v>60000</v>
      </c>
      <c r="F55" s="149">
        <v>60000</v>
      </c>
      <c r="G55" s="149">
        <v>60000</v>
      </c>
      <c r="H55" s="150"/>
      <c r="I55" s="151" t="s">
        <v>114</v>
      </c>
      <c r="J55" s="152"/>
      <c r="K55" s="153"/>
    </row>
    <row r="56" spans="1:11" ht="42.75" customHeight="1">
      <c r="A56" s="147"/>
      <c r="B56" s="147"/>
      <c r="C56" s="147"/>
      <c r="D56" s="148" t="s">
        <v>133</v>
      </c>
      <c r="E56" s="149">
        <v>60000</v>
      </c>
      <c r="F56" s="149">
        <v>60000</v>
      </c>
      <c r="G56" s="149">
        <v>10000</v>
      </c>
      <c r="H56" s="150">
        <v>50000</v>
      </c>
      <c r="I56" s="151"/>
      <c r="J56" s="152"/>
      <c r="K56" s="153"/>
    </row>
    <row r="57" spans="1:11" ht="42.75" customHeight="1">
      <c r="A57" s="156" t="s">
        <v>134</v>
      </c>
      <c r="B57" s="156"/>
      <c r="C57" s="156"/>
      <c r="D57" s="131" t="s">
        <v>85</v>
      </c>
      <c r="E57" s="139">
        <f>E55</f>
        <v>60000</v>
      </c>
      <c r="F57" s="139">
        <f>F55</f>
        <v>60000</v>
      </c>
      <c r="G57" s="139">
        <v>10000</v>
      </c>
      <c r="H57" s="139">
        <v>50000</v>
      </c>
      <c r="I57" s="155" t="s">
        <v>114</v>
      </c>
      <c r="J57" s="157"/>
      <c r="K57" s="143"/>
    </row>
    <row r="58" spans="1:11" ht="48.75" customHeight="1">
      <c r="A58" s="123">
        <v>39</v>
      </c>
      <c r="B58" s="123">
        <v>801</v>
      </c>
      <c r="C58" s="123">
        <v>80101</v>
      </c>
      <c r="D58" s="124" t="s">
        <v>135</v>
      </c>
      <c r="E58" s="125">
        <v>230000</v>
      </c>
      <c r="F58" s="125">
        <v>230000</v>
      </c>
      <c r="G58" s="125">
        <v>0</v>
      </c>
      <c r="H58" s="125">
        <v>69500</v>
      </c>
      <c r="I58" s="126" t="s">
        <v>136</v>
      </c>
      <c r="J58" s="127"/>
      <c r="K58" s="127"/>
    </row>
    <row r="59" spans="1:11" ht="60.75" customHeight="1">
      <c r="A59" s="123">
        <v>40</v>
      </c>
      <c r="B59" s="123">
        <v>801</v>
      </c>
      <c r="C59" s="123">
        <v>80101</v>
      </c>
      <c r="D59" s="124" t="s">
        <v>137</v>
      </c>
      <c r="E59" s="125">
        <v>227700</v>
      </c>
      <c r="F59" s="125">
        <v>227700</v>
      </c>
      <c r="G59" s="125">
        <v>0</v>
      </c>
      <c r="H59" s="125">
        <v>163850</v>
      </c>
      <c r="I59" s="126" t="s">
        <v>138</v>
      </c>
      <c r="J59" s="127"/>
      <c r="K59" s="127"/>
    </row>
    <row r="60" spans="1:11" ht="48.75" customHeight="1">
      <c r="A60" s="123">
        <v>41</v>
      </c>
      <c r="B60" s="123">
        <v>801</v>
      </c>
      <c r="C60" s="123">
        <v>80101</v>
      </c>
      <c r="D60" s="124" t="s">
        <v>139</v>
      </c>
      <c r="E60" s="125">
        <v>221000</v>
      </c>
      <c r="F60" s="125">
        <v>221000</v>
      </c>
      <c r="G60" s="125">
        <v>0</v>
      </c>
      <c r="H60" s="125">
        <v>55250</v>
      </c>
      <c r="I60" s="126" t="s">
        <v>140</v>
      </c>
      <c r="J60" s="127"/>
      <c r="K60" s="127"/>
    </row>
    <row r="61" spans="1:11" ht="45.75" customHeight="1">
      <c r="A61" s="123">
        <v>42</v>
      </c>
      <c r="B61" s="123">
        <v>801</v>
      </c>
      <c r="C61" s="123">
        <v>80101</v>
      </c>
      <c r="D61" s="124" t="s">
        <v>141</v>
      </c>
      <c r="E61" s="125">
        <v>235000</v>
      </c>
      <c r="F61" s="125">
        <v>235000</v>
      </c>
      <c r="G61" s="125">
        <v>0</v>
      </c>
      <c r="H61" s="125">
        <v>44750</v>
      </c>
      <c r="I61" s="126" t="s">
        <v>142</v>
      </c>
      <c r="J61" s="127"/>
      <c r="K61" s="127"/>
    </row>
    <row r="62" spans="1:11" ht="45.75" customHeight="1">
      <c r="A62" s="123">
        <v>43</v>
      </c>
      <c r="B62" s="123">
        <v>801</v>
      </c>
      <c r="C62" s="123">
        <v>80101</v>
      </c>
      <c r="D62" s="124" t="s">
        <v>143</v>
      </c>
      <c r="E62" s="125">
        <v>60000</v>
      </c>
      <c r="F62" s="125">
        <v>60000</v>
      </c>
      <c r="G62" s="125">
        <v>0</v>
      </c>
      <c r="H62" s="125">
        <v>60000</v>
      </c>
      <c r="I62" s="126" t="s">
        <v>101</v>
      </c>
      <c r="J62" s="127"/>
      <c r="K62" s="127"/>
    </row>
    <row r="63" spans="1:11" ht="45.75" customHeight="1">
      <c r="A63" s="123">
        <v>44</v>
      </c>
      <c r="B63" s="123">
        <v>801</v>
      </c>
      <c r="C63" s="123">
        <v>80101</v>
      </c>
      <c r="D63" s="124" t="s">
        <v>144</v>
      </c>
      <c r="E63" s="125">
        <v>14833.83</v>
      </c>
      <c r="F63" s="125">
        <v>14833.83</v>
      </c>
      <c r="G63" s="125">
        <v>14833.83</v>
      </c>
      <c r="H63" s="125"/>
      <c r="I63" s="126" t="s">
        <v>101</v>
      </c>
      <c r="J63" s="127"/>
      <c r="K63" s="127"/>
    </row>
    <row r="64" spans="1:11" ht="46.5" customHeight="1">
      <c r="A64" s="123">
        <v>45</v>
      </c>
      <c r="B64" s="123">
        <v>801</v>
      </c>
      <c r="C64" s="123">
        <v>80101</v>
      </c>
      <c r="D64" s="124" t="s">
        <v>145</v>
      </c>
      <c r="E64" s="125">
        <v>6130.42</v>
      </c>
      <c r="F64" s="125">
        <v>6130.42</v>
      </c>
      <c r="G64" s="125">
        <v>6130.42</v>
      </c>
      <c r="H64" s="125">
        <v>0</v>
      </c>
      <c r="I64" s="126" t="s">
        <v>101</v>
      </c>
      <c r="J64" s="127"/>
      <c r="K64" s="127"/>
    </row>
    <row r="65" spans="1:11" ht="39.75" customHeight="1">
      <c r="A65" s="130" t="s">
        <v>146</v>
      </c>
      <c r="B65" s="130"/>
      <c r="C65" s="130"/>
      <c r="D65" s="138"/>
      <c r="E65" s="154">
        <f>E58+E59+E60+E61+E62+E63+E64</f>
        <v>994664.25</v>
      </c>
      <c r="F65" s="154">
        <f>F58+F59+F60+F61+F62+F63+F64</f>
        <v>994664.25</v>
      </c>
      <c r="G65" s="154">
        <f>G58+G59+G60+G61+G62+G63+G64</f>
        <v>20964.25</v>
      </c>
      <c r="H65" s="154">
        <f>SUM(H58:H64)</f>
        <v>393350</v>
      </c>
      <c r="I65" s="140" t="s">
        <v>147</v>
      </c>
      <c r="J65" s="143"/>
      <c r="K65" s="143"/>
    </row>
    <row r="66" spans="1:11" ht="47.25" customHeight="1">
      <c r="A66" s="123">
        <v>46</v>
      </c>
      <c r="B66" s="123">
        <v>900</v>
      </c>
      <c r="C66" s="123">
        <v>90015</v>
      </c>
      <c r="D66" s="124" t="s">
        <v>148</v>
      </c>
      <c r="E66" s="125">
        <v>150000</v>
      </c>
      <c r="F66" s="125">
        <v>150000</v>
      </c>
      <c r="G66" s="125"/>
      <c r="H66" s="125">
        <v>150000</v>
      </c>
      <c r="I66" s="126" t="s">
        <v>101</v>
      </c>
      <c r="J66" s="127"/>
      <c r="K66" s="127"/>
    </row>
    <row r="67" spans="1:11" ht="45.75" customHeight="1">
      <c r="A67" s="123">
        <v>47</v>
      </c>
      <c r="B67" s="123">
        <v>900</v>
      </c>
      <c r="C67" s="123">
        <v>90015</v>
      </c>
      <c r="D67" s="124" t="s">
        <v>149</v>
      </c>
      <c r="E67" s="125">
        <v>6725.24</v>
      </c>
      <c r="F67" s="125">
        <v>6725.24</v>
      </c>
      <c r="G67" s="125">
        <v>6725.24</v>
      </c>
      <c r="H67" s="125"/>
      <c r="I67" s="126" t="s">
        <v>101</v>
      </c>
      <c r="J67" s="127"/>
      <c r="K67" s="127"/>
    </row>
    <row r="68" spans="1:11" ht="45.75" customHeight="1">
      <c r="A68" s="123">
        <v>48</v>
      </c>
      <c r="B68" s="123">
        <v>900</v>
      </c>
      <c r="C68" s="123">
        <v>90015</v>
      </c>
      <c r="D68" s="124" t="s">
        <v>150</v>
      </c>
      <c r="E68" s="125">
        <v>4000</v>
      </c>
      <c r="F68" s="125">
        <v>4000</v>
      </c>
      <c r="G68" s="125">
        <v>4000</v>
      </c>
      <c r="H68" s="125"/>
      <c r="I68" s="126" t="s">
        <v>101</v>
      </c>
      <c r="J68" s="127"/>
      <c r="K68" s="127"/>
    </row>
    <row r="69" spans="1:11" ht="45.75" customHeight="1">
      <c r="A69" s="123">
        <v>49</v>
      </c>
      <c r="B69" s="123">
        <v>900</v>
      </c>
      <c r="C69" s="123">
        <v>90015</v>
      </c>
      <c r="D69" s="124" t="s">
        <v>151</v>
      </c>
      <c r="E69" s="125">
        <v>10800</v>
      </c>
      <c r="F69" s="125">
        <v>10800</v>
      </c>
      <c r="G69" s="125">
        <v>10800</v>
      </c>
      <c r="H69" s="125"/>
      <c r="I69" s="126" t="s">
        <v>101</v>
      </c>
      <c r="J69" s="127"/>
      <c r="K69" s="127"/>
    </row>
    <row r="70" spans="1:11" ht="45.75" customHeight="1">
      <c r="A70" s="123">
        <v>50</v>
      </c>
      <c r="B70" s="123">
        <v>900</v>
      </c>
      <c r="C70" s="123">
        <v>90015</v>
      </c>
      <c r="D70" s="124" t="s">
        <v>152</v>
      </c>
      <c r="E70" s="125">
        <v>4000</v>
      </c>
      <c r="F70" s="125">
        <v>4000</v>
      </c>
      <c r="G70" s="125">
        <v>4000</v>
      </c>
      <c r="H70" s="125"/>
      <c r="I70" s="126" t="s">
        <v>101</v>
      </c>
      <c r="J70" s="127"/>
      <c r="K70" s="127"/>
    </row>
    <row r="71" spans="1:11" ht="45.75" customHeight="1">
      <c r="A71" s="123">
        <v>51</v>
      </c>
      <c r="B71" s="123">
        <v>900</v>
      </c>
      <c r="C71" s="123">
        <v>90015</v>
      </c>
      <c r="D71" s="124" t="s">
        <v>153</v>
      </c>
      <c r="E71" s="125">
        <v>4000</v>
      </c>
      <c r="F71" s="125">
        <v>4000</v>
      </c>
      <c r="G71" s="125">
        <v>4000</v>
      </c>
      <c r="H71" s="125">
        <v>0</v>
      </c>
      <c r="I71" s="126" t="s">
        <v>101</v>
      </c>
      <c r="J71" s="127"/>
      <c r="K71" s="127"/>
    </row>
    <row r="72" spans="1:11" ht="45.75" customHeight="1">
      <c r="A72" s="130" t="s">
        <v>154</v>
      </c>
      <c r="B72" s="130"/>
      <c r="C72" s="130"/>
      <c r="D72" s="158"/>
      <c r="E72" s="154">
        <f>E66+E67+E68+E69+E70+E71</f>
        <v>179525.24</v>
      </c>
      <c r="F72" s="154">
        <f>F66+F67+F68+F69+F70+F71</f>
        <v>179525.24</v>
      </c>
      <c r="G72" s="154">
        <f>G66+G67+G68+G69+G70+G71</f>
        <v>29525.239999999998</v>
      </c>
      <c r="H72" s="154">
        <f>SUM(H66:H71)</f>
        <v>150000</v>
      </c>
      <c r="I72" s="140" t="s">
        <v>114</v>
      </c>
      <c r="J72" s="135"/>
      <c r="K72" s="135"/>
    </row>
    <row r="73" spans="1:11" ht="45.75" customHeight="1">
      <c r="A73" s="123">
        <v>52</v>
      </c>
      <c r="B73" s="123">
        <v>921</v>
      </c>
      <c r="C73" s="123">
        <v>92109</v>
      </c>
      <c r="D73" s="124" t="s">
        <v>155</v>
      </c>
      <c r="E73" s="125">
        <v>211300</v>
      </c>
      <c r="F73" s="125">
        <v>211300</v>
      </c>
      <c r="G73" s="125">
        <v>0</v>
      </c>
      <c r="H73" s="125">
        <v>82026</v>
      </c>
      <c r="I73" s="126" t="s">
        <v>156</v>
      </c>
      <c r="J73" s="127"/>
      <c r="K73" s="127"/>
    </row>
    <row r="74" spans="1:11" ht="45.75" customHeight="1">
      <c r="A74" s="130" t="s">
        <v>157</v>
      </c>
      <c r="B74" s="130"/>
      <c r="C74" s="130"/>
      <c r="D74" s="158"/>
      <c r="E74" s="154">
        <f>E73</f>
        <v>211300</v>
      </c>
      <c r="F74" s="154">
        <f>F73</f>
        <v>211300</v>
      </c>
      <c r="G74" s="154">
        <f>G73</f>
        <v>0</v>
      </c>
      <c r="H74" s="154">
        <f>H73</f>
        <v>82026</v>
      </c>
      <c r="I74" s="140" t="s">
        <v>158</v>
      </c>
      <c r="J74" s="135"/>
      <c r="K74" s="135"/>
    </row>
    <row r="75" spans="1:11" ht="43.5" customHeight="1">
      <c r="A75" s="159" t="s">
        <v>5</v>
      </c>
      <c r="B75" s="159"/>
      <c r="C75" s="159"/>
      <c r="D75" s="160"/>
      <c r="E75" s="161">
        <f>E21+E26+E38+E51+E54+E57+E65+E72+E74</f>
        <v>24111319.68</v>
      </c>
      <c r="F75" s="161">
        <f>F21+F26+F38+F51+F54+F57+F65+F72+F74</f>
        <v>24111319.68</v>
      </c>
      <c r="G75" s="161">
        <f>G21+G26+G38+G51+G54+G57+G65+G72+G74</f>
        <v>763749.28</v>
      </c>
      <c r="H75" s="162">
        <f>H21+H26+H38+H51+H65+H72+H74+H57</f>
        <v>7957200</v>
      </c>
      <c r="I75" s="163" t="s">
        <v>159</v>
      </c>
      <c r="J75" s="162"/>
      <c r="K75" s="164" t="s">
        <v>160</v>
      </c>
    </row>
    <row r="76" spans="1:11" ht="12.75">
      <c r="A76" s="112" t="s">
        <v>161</v>
      </c>
      <c r="B76" s="112"/>
      <c r="C76" s="112"/>
      <c r="J76" s="112"/>
      <c r="K76" s="112"/>
    </row>
    <row r="77" spans="1:11" ht="12.75">
      <c r="A77" s="112" t="s">
        <v>162</v>
      </c>
      <c r="B77" s="112"/>
      <c r="C77" s="112"/>
      <c r="J77" s="112"/>
      <c r="K77" s="112"/>
    </row>
    <row r="78" spans="1:11" ht="12.75">
      <c r="A78" s="112" t="s">
        <v>163</v>
      </c>
      <c r="B78" s="112"/>
      <c r="C78" s="112"/>
      <c r="J78" s="112"/>
      <c r="K78" s="112"/>
    </row>
    <row r="79" spans="1:11" ht="12.75">
      <c r="A79" s="112" t="s">
        <v>164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</row>
    <row r="80" spans="1:11" ht="12.75">
      <c r="A80" s="112" t="s">
        <v>165</v>
      </c>
      <c r="B80" s="112" t="s">
        <v>166</v>
      </c>
      <c r="C80" s="112"/>
      <c r="D80" s="112"/>
      <c r="E80" s="112"/>
      <c r="F80" s="112"/>
      <c r="G80" s="112"/>
      <c r="H80" s="112"/>
      <c r="I80" s="112"/>
      <c r="J80" s="112"/>
      <c r="K80" s="112"/>
    </row>
    <row r="81" spans="1:11" ht="12.75">
      <c r="A81" s="165" t="s">
        <v>165</v>
      </c>
      <c r="B81" s="112" t="s">
        <v>167</v>
      </c>
      <c r="C81" s="112"/>
      <c r="D81" s="112"/>
      <c r="E81" s="112"/>
      <c r="F81" s="112"/>
      <c r="G81" s="112"/>
      <c r="H81" s="112"/>
      <c r="I81" s="112"/>
      <c r="J81" s="112"/>
      <c r="K81" s="112"/>
    </row>
    <row r="82" spans="1:11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</row>
    <row r="83" spans="1:11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</row>
    <row r="84" spans="1:11" ht="12.75">
      <c r="A84" s="112" t="s">
        <v>168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</row>
    <row r="85" spans="1:11" ht="12.75">
      <c r="A85" s="112" t="s">
        <v>169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</row>
    <row r="86" ht="12.75">
      <c r="A86" s="111" t="s">
        <v>170</v>
      </c>
    </row>
    <row r="88" ht="12.75">
      <c r="A88" s="111" t="s">
        <v>171</v>
      </c>
    </row>
  </sheetData>
  <mergeCells count="26">
    <mergeCell ref="G1:K1"/>
    <mergeCell ref="H2:K2"/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21:C21"/>
    <mergeCell ref="A26:C26"/>
    <mergeCell ref="A38:C38"/>
    <mergeCell ref="A51:C51"/>
    <mergeCell ref="A54:C54"/>
    <mergeCell ref="A57:C57"/>
    <mergeCell ref="A65:C65"/>
    <mergeCell ref="A72:C72"/>
    <mergeCell ref="A74:C74"/>
    <mergeCell ref="A75:C75"/>
  </mergeCells>
  <printOptions/>
  <pageMargins left="0.39375" right="0.39375" top="0.7875" bottom="0.7875" header="0.5118055555555555" footer="0.5118055555555555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A3" sqref="A3"/>
    </sheetView>
  </sheetViews>
  <sheetFormatPr defaultColWidth="10.28125" defaultRowHeight="12.75"/>
  <cols>
    <col min="1" max="1" width="3.57421875" style="166" customWidth="1"/>
    <col min="2" max="2" width="17.7109375" style="166" customWidth="1"/>
    <col min="3" max="3" width="11.8515625" style="166" customWidth="1"/>
    <col min="4" max="4" width="13.140625" style="166" customWidth="1"/>
    <col min="5" max="5" width="12.00390625" style="166" customWidth="1"/>
    <col min="6" max="6" width="7.57421875" style="166" customWidth="1"/>
    <col min="7" max="7" width="9.140625" style="166" customWidth="1"/>
    <col min="8" max="8" width="9.57421875" style="166" customWidth="1"/>
    <col min="9" max="9" width="8.7109375" style="166" customWidth="1"/>
    <col min="10" max="11" width="7.7109375" style="166" customWidth="1"/>
    <col min="12" max="12" width="9.7109375" style="166" customWidth="1"/>
    <col min="13" max="13" width="9.00390625" style="166" customWidth="1"/>
    <col min="14" max="14" width="10.421875" style="166" customWidth="1"/>
    <col min="15" max="15" width="8.28125" style="166" customWidth="1"/>
    <col min="16" max="16" width="8.140625" style="166" customWidth="1"/>
    <col min="17" max="17" width="8.7109375" style="166" customWidth="1"/>
    <col min="18" max="16384" width="10.28125" style="166" customWidth="1"/>
  </cols>
  <sheetData>
    <row r="1" spans="11:17" ht="12.75">
      <c r="K1" s="167"/>
      <c r="L1" s="168"/>
      <c r="M1" s="167"/>
      <c r="N1" s="169" t="s">
        <v>172</v>
      </c>
      <c r="O1" s="170"/>
      <c r="P1" s="170"/>
      <c r="Q1" s="170"/>
    </row>
    <row r="2" spans="14:17" ht="12.75">
      <c r="N2" s="169" t="s">
        <v>52</v>
      </c>
      <c r="O2" s="171"/>
      <c r="P2" s="171"/>
      <c r="Q2" s="171"/>
    </row>
    <row r="3" spans="1:17" ht="12.75">
      <c r="A3" s="172" t="s">
        <v>173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0.5" customHeight="1">
      <c r="A4" s="173" t="s">
        <v>54</v>
      </c>
      <c r="B4" s="173" t="s">
        <v>174</v>
      </c>
      <c r="C4" s="174" t="s">
        <v>175</v>
      </c>
      <c r="D4" s="174" t="s">
        <v>176</v>
      </c>
      <c r="E4" s="174" t="s">
        <v>177</v>
      </c>
      <c r="F4" s="173" t="s">
        <v>8</v>
      </c>
      <c r="G4" s="173"/>
      <c r="H4" s="173" t="s">
        <v>58</v>
      </c>
      <c r="I4" s="173"/>
      <c r="J4" s="173"/>
      <c r="K4" s="173"/>
      <c r="L4" s="173"/>
      <c r="M4" s="173"/>
      <c r="N4" s="173"/>
      <c r="O4" s="173"/>
      <c r="P4" s="173"/>
      <c r="Q4" s="173"/>
    </row>
    <row r="5" spans="1:17" ht="10.5" customHeight="1">
      <c r="A5" s="173"/>
      <c r="B5" s="173"/>
      <c r="C5" s="174"/>
      <c r="D5" s="174"/>
      <c r="E5" s="174"/>
      <c r="F5" s="174" t="s">
        <v>178</v>
      </c>
      <c r="G5" s="174" t="s">
        <v>179</v>
      </c>
      <c r="H5" s="173" t="s">
        <v>180</v>
      </c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0.5" customHeight="1">
      <c r="A6" s="173"/>
      <c r="B6" s="173"/>
      <c r="C6" s="174"/>
      <c r="D6" s="174"/>
      <c r="E6" s="174"/>
      <c r="F6" s="174"/>
      <c r="G6" s="174"/>
      <c r="H6" s="174" t="s">
        <v>181</v>
      </c>
      <c r="I6" s="173" t="s">
        <v>182</v>
      </c>
      <c r="J6" s="173"/>
      <c r="K6" s="173"/>
      <c r="L6" s="173"/>
      <c r="M6" s="173"/>
      <c r="N6" s="173"/>
      <c r="O6" s="173"/>
      <c r="P6" s="173"/>
      <c r="Q6" s="173"/>
    </row>
    <row r="7" spans="1:17" ht="14.25" customHeight="1">
      <c r="A7" s="173"/>
      <c r="B7" s="173"/>
      <c r="C7" s="174"/>
      <c r="D7" s="174"/>
      <c r="E7" s="174"/>
      <c r="F7" s="174"/>
      <c r="G7" s="174"/>
      <c r="H7" s="174"/>
      <c r="I7" s="173" t="s">
        <v>183</v>
      </c>
      <c r="J7" s="173"/>
      <c r="K7" s="173"/>
      <c r="L7" s="173"/>
      <c r="M7" s="173" t="s">
        <v>184</v>
      </c>
      <c r="N7" s="173"/>
      <c r="O7" s="173"/>
      <c r="P7" s="173"/>
      <c r="Q7" s="173"/>
    </row>
    <row r="8" spans="1:17" ht="12.75" customHeight="1">
      <c r="A8" s="173"/>
      <c r="B8" s="173"/>
      <c r="C8" s="174"/>
      <c r="D8" s="174"/>
      <c r="E8" s="174"/>
      <c r="F8" s="174"/>
      <c r="G8" s="174"/>
      <c r="H8" s="174"/>
      <c r="I8" s="174" t="s">
        <v>185</v>
      </c>
      <c r="J8" s="173" t="s">
        <v>186</v>
      </c>
      <c r="K8" s="173"/>
      <c r="L8" s="173"/>
      <c r="M8" s="175" t="s">
        <v>187</v>
      </c>
      <c r="N8" s="174" t="s">
        <v>186</v>
      </c>
      <c r="O8" s="174"/>
      <c r="P8" s="174"/>
      <c r="Q8" s="174"/>
    </row>
    <row r="9" spans="1:17" ht="21" customHeight="1">
      <c r="A9" s="173"/>
      <c r="B9" s="173"/>
      <c r="C9" s="174"/>
      <c r="D9" s="174"/>
      <c r="E9" s="174"/>
      <c r="F9" s="174"/>
      <c r="G9" s="174"/>
      <c r="H9" s="174"/>
      <c r="I9" s="174"/>
      <c r="J9" s="174" t="s">
        <v>188</v>
      </c>
      <c r="K9" s="174" t="s">
        <v>189</v>
      </c>
      <c r="L9" s="174" t="s">
        <v>190</v>
      </c>
      <c r="M9" s="175"/>
      <c r="N9" s="176" t="s">
        <v>191</v>
      </c>
      <c r="O9" s="176" t="s">
        <v>192</v>
      </c>
      <c r="P9" s="176" t="s">
        <v>189</v>
      </c>
      <c r="Q9" s="176" t="s">
        <v>193</v>
      </c>
    </row>
    <row r="10" spans="1:17" ht="7.5" customHeight="1">
      <c r="A10" s="177">
        <v>1</v>
      </c>
      <c r="B10" s="177">
        <v>2</v>
      </c>
      <c r="C10" s="177">
        <v>3</v>
      </c>
      <c r="D10" s="177">
        <v>4</v>
      </c>
      <c r="E10" s="177">
        <v>5</v>
      </c>
      <c r="F10" s="177">
        <v>6</v>
      </c>
      <c r="G10" s="177">
        <v>7</v>
      </c>
      <c r="H10" s="177">
        <v>8</v>
      </c>
      <c r="I10" s="177">
        <v>9</v>
      </c>
      <c r="J10" s="177">
        <v>10</v>
      </c>
      <c r="K10" s="177">
        <v>11</v>
      </c>
      <c r="L10" s="177">
        <v>12</v>
      </c>
      <c r="M10" s="177">
        <v>13</v>
      </c>
      <c r="N10" s="177">
        <v>14</v>
      </c>
      <c r="O10" s="177">
        <v>15</v>
      </c>
      <c r="P10" s="177">
        <v>16</v>
      </c>
      <c r="Q10" s="177">
        <v>17</v>
      </c>
    </row>
    <row r="11" spans="1:17" s="182" customFormat="1" ht="10.5">
      <c r="A11" s="178">
        <v>1</v>
      </c>
      <c r="B11" s="179" t="s">
        <v>194</v>
      </c>
      <c r="C11" s="180" t="s">
        <v>160</v>
      </c>
      <c r="D11" s="180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7" ht="12.75">
      <c r="A12" s="183" t="s">
        <v>195</v>
      </c>
      <c r="B12" s="184" t="s">
        <v>196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7" ht="12.75">
      <c r="A13" s="183"/>
      <c r="B13" s="184" t="s">
        <v>197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7" ht="12.75">
      <c r="A14" s="183"/>
      <c r="B14" s="184" t="s">
        <v>198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2.75">
      <c r="A15" s="183"/>
      <c r="B15" s="184" t="s">
        <v>199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2.75">
      <c r="A16" s="183"/>
      <c r="B16" s="184" t="s">
        <v>200</v>
      </c>
      <c r="C16" s="186"/>
      <c r="D16" s="186"/>
      <c r="E16" s="187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</row>
    <row r="17" spans="1:17" ht="12.75">
      <c r="A17" s="183"/>
      <c r="B17" s="184" t="s">
        <v>201</v>
      </c>
      <c r="C17" s="188"/>
      <c r="D17" s="188"/>
      <c r="E17" s="187"/>
      <c r="F17" s="186"/>
      <c r="G17" s="186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7" ht="12.75">
      <c r="A18" s="183"/>
      <c r="B18" s="184" t="s">
        <v>202</v>
      </c>
      <c r="C18" s="188"/>
      <c r="D18" s="188"/>
      <c r="E18" s="186"/>
      <c r="F18" s="186"/>
      <c r="G18" s="186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ht="12.75">
      <c r="A19" s="183"/>
      <c r="B19" s="184" t="s">
        <v>203</v>
      </c>
      <c r="C19" s="188"/>
      <c r="D19" s="188"/>
      <c r="E19" s="186"/>
      <c r="F19" s="186"/>
      <c r="G19" s="186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7" ht="12.75">
      <c r="A20" s="183"/>
      <c r="B20" s="184" t="s">
        <v>204</v>
      </c>
      <c r="C20" s="188"/>
      <c r="D20" s="188"/>
      <c r="E20" s="186"/>
      <c r="F20" s="186"/>
      <c r="G20" s="186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s="182" customFormat="1" ht="10.5">
      <c r="A21" s="189">
        <v>2</v>
      </c>
      <c r="B21" s="190" t="s">
        <v>205</v>
      </c>
      <c r="C21" s="191" t="s">
        <v>160</v>
      </c>
      <c r="D21" s="191"/>
      <c r="E21" s="192">
        <f>E52</f>
        <v>355359.38</v>
      </c>
      <c r="F21" s="192">
        <f>F26+F47</f>
        <v>27041.51</v>
      </c>
      <c r="G21" s="192">
        <f>G52</f>
        <v>328317.87</v>
      </c>
      <c r="H21" s="192">
        <f>H52</f>
        <v>355359.38</v>
      </c>
      <c r="I21" s="192">
        <f>I52</f>
        <v>27041.51</v>
      </c>
      <c r="J21" s="192"/>
      <c r="K21" s="192"/>
      <c r="L21" s="192">
        <f>L52</f>
        <v>27041.51</v>
      </c>
      <c r="M21" s="192">
        <f>M52</f>
        <v>328317.87</v>
      </c>
      <c r="N21" s="192"/>
      <c r="O21" s="192"/>
      <c r="P21" s="192"/>
      <c r="Q21" s="192">
        <f>Q52</f>
        <v>328317.87</v>
      </c>
    </row>
    <row r="22" spans="1:17" ht="12.75">
      <c r="A22" s="183" t="s">
        <v>206</v>
      </c>
      <c r="B22" s="184" t="s">
        <v>196</v>
      </c>
      <c r="C22" s="193" t="s">
        <v>207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7" ht="12.75">
      <c r="A23" s="183"/>
      <c r="B23" s="184" t="s">
        <v>197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ht="12.75">
      <c r="A24" s="183"/>
      <c r="B24" s="184" t="s">
        <v>198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7" ht="12.75">
      <c r="A25" s="183"/>
      <c r="B25" s="184" t="s">
        <v>199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7" ht="12.75">
      <c r="A26" s="183"/>
      <c r="B26" s="184" t="s">
        <v>200</v>
      </c>
      <c r="C26" s="186"/>
      <c r="D26" s="186"/>
      <c r="E26" s="192">
        <v>51764</v>
      </c>
      <c r="F26" s="192">
        <f>E26-G26</f>
        <v>7764</v>
      </c>
      <c r="G26" s="192">
        <v>44000</v>
      </c>
      <c r="H26" s="192">
        <f>E26</f>
        <v>51764</v>
      </c>
      <c r="I26" s="192">
        <v>7764</v>
      </c>
      <c r="J26" s="192"/>
      <c r="K26" s="192"/>
      <c r="L26" s="192">
        <v>7764</v>
      </c>
      <c r="M26" s="192">
        <f>E26-I26</f>
        <v>44000</v>
      </c>
      <c r="N26" s="192"/>
      <c r="O26" s="192"/>
      <c r="P26" s="192"/>
      <c r="Q26" s="192">
        <v>44000</v>
      </c>
    </row>
    <row r="27" spans="1:17" ht="12.75">
      <c r="A27" s="183"/>
      <c r="B27" s="184" t="s">
        <v>201</v>
      </c>
      <c r="C27" s="188"/>
      <c r="D27" s="188" t="s">
        <v>208</v>
      </c>
      <c r="E27" s="192">
        <v>51764</v>
      </c>
      <c r="F27" s="192">
        <f>E27-G27</f>
        <v>7764</v>
      </c>
      <c r="G27" s="192">
        <v>44000</v>
      </c>
      <c r="H27" s="192">
        <f>E27</f>
        <v>51764</v>
      </c>
      <c r="I27" s="192">
        <v>7764</v>
      </c>
      <c r="J27" s="192"/>
      <c r="K27" s="192"/>
      <c r="L27" s="192">
        <v>7764</v>
      </c>
      <c r="M27" s="192">
        <v>44000</v>
      </c>
      <c r="N27" s="192"/>
      <c r="O27" s="192"/>
      <c r="P27" s="192"/>
      <c r="Q27" s="192">
        <v>44000</v>
      </c>
    </row>
    <row r="28" spans="1:17" ht="12.75">
      <c r="A28" s="183"/>
      <c r="B28" s="184"/>
      <c r="C28" s="188"/>
      <c r="D28" s="194" t="s">
        <v>209</v>
      </c>
      <c r="E28" s="195">
        <v>51764</v>
      </c>
      <c r="F28" s="195">
        <f>E28-G28</f>
        <v>7764</v>
      </c>
      <c r="G28" s="195">
        <v>44000</v>
      </c>
      <c r="H28" s="195">
        <f>E28</f>
        <v>51764</v>
      </c>
      <c r="I28" s="195">
        <v>7764</v>
      </c>
      <c r="J28" s="195"/>
      <c r="K28" s="195"/>
      <c r="L28" s="195">
        <v>7764</v>
      </c>
      <c r="M28" s="195">
        <v>44000</v>
      </c>
      <c r="N28" s="195"/>
      <c r="O28" s="195"/>
      <c r="P28" s="195"/>
      <c r="Q28" s="195">
        <v>44000</v>
      </c>
    </row>
    <row r="29" spans="1:17" ht="12.75">
      <c r="A29" s="183"/>
      <c r="B29" s="184" t="s">
        <v>202</v>
      </c>
      <c r="C29" s="188"/>
      <c r="D29" s="188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5"/>
    </row>
    <row r="30" spans="1:17" ht="12.75">
      <c r="A30" s="183"/>
      <c r="B30" s="184" t="s">
        <v>203</v>
      </c>
      <c r="C30" s="188"/>
      <c r="D30" s="188"/>
      <c r="E30" s="186"/>
      <c r="F30" s="186"/>
      <c r="G30" s="186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7" ht="12.75">
      <c r="A31" s="197" t="s">
        <v>210</v>
      </c>
      <c r="B31" s="198" t="s">
        <v>205</v>
      </c>
      <c r="C31" s="199" t="s">
        <v>160</v>
      </c>
      <c r="D31" s="199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</row>
    <row r="32" spans="1:17" ht="12.75">
      <c r="A32" s="197"/>
      <c r="B32" s="198" t="s">
        <v>196</v>
      </c>
      <c r="C32" s="201" t="s">
        <v>211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</row>
    <row r="33" spans="1:17" ht="12.75">
      <c r="A33" s="197"/>
      <c r="B33" s="198" t="s">
        <v>197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</row>
    <row r="34" spans="1:17" ht="12.75">
      <c r="A34" s="197"/>
      <c r="B34" s="198" t="s">
        <v>198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</row>
    <row r="35" spans="1:17" ht="12.75">
      <c r="A35" s="197"/>
      <c r="B35" s="198" t="s">
        <v>199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</row>
    <row r="36" spans="1:17" ht="12.75">
      <c r="A36" s="197"/>
      <c r="B36" s="198" t="s">
        <v>200</v>
      </c>
      <c r="C36" s="200"/>
      <c r="D36" s="202"/>
      <c r="E36" s="203">
        <v>120000</v>
      </c>
      <c r="F36" s="204"/>
      <c r="G36" s="203">
        <v>120000</v>
      </c>
      <c r="H36" s="203">
        <v>120000</v>
      </c>
      <c r="I36" s="204"/>
      <c r="J36" s="204"/>
      <c r="K36" s="204"/>
      <c r="L36" s="204"/>
      <c r="M36" s="203">
        <v>120000</v>
      </c>
      <c r="N36" s="204"/>
      <c r="O36" s="204"/>
      <c r="P36" s="204"/>
      <c r="Q36" s="203">
        <v>120000</v>
      </c>
    </row>
    <row r="37" spans="1:17" ht="12.75">
      <c r="A37" s="197"/>
      <c r="B37" s="198" t="s">
        <v>201</v>
      </c>
      <c r="C37" s="200"/>
      <c r="D37" s="202" t="s">
        <v>208</v>
      </c>
      <c r="E37" s="203">
        <v>120000</v>
      </c>
      <c r="F37" s="204"/>
      <c r="G37" s="203">
        <v>120000</v>
      </c>
      <c r="H37" s="203">
        <v>120000</v>
      </c>
      <c r="I37" s="204"/>
      <c r="J37" s="204"/>
      <c r="K37" s="204"/>
      <c r="L37" s="204"/>
      <c r="M37" s="203">
        <v>120000</v>
      </c>
      <c r="N37" s="204"/>
      <c r="O37" s="204"/>
      <c r="P37" s="204"/>
      <c r="Q37" s="203">
        <v>120000</v>
      </c>
    </row>
    <row r="38" spans="1:17" ht="12.75">
      <c r="A38" s="197"/>
      <c r="B38" s="198"/>
      <c r="C38" s="200"/>
      <c r="D38" s="199" t="s">
        <v>212</v>
      </c>
      <c r="E38" s="204">
        <v>120000</v>
      </c>
      <c r="F38" s="204"/>
      <c r="G38" s="204">
        <v>120000</v>
      </c>
      <c r="H38" s="204">
        <v>120000</v>
      </c>
      <c r="I38" s="204"/>
      <c r="J38" s="204"/>
      <c r="K38" s="204"/>
      <c r="L38" s="204"/>
      <c r="M38" s="204">
        <v>120000</v>
      </c>
      <c r="N38" s="204"/>
      <c r="O38" s="204"/>
      <c r="P38" s="204"/>
      <c r="Q38" s="204">
        <v>120000</v>
      </c>
    </row>
    <row r="39" spans="1:17" ht="12.75">
      <c r="A39" s="197"/>
      <c r="B39" s="198" t="s">
        <v>202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</row>
    <row r="40" spans="1:17" ht="12.75">
      <c r="A40" s="197"/>
      <c r="B40" s="198" t="s">
        <v>203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</row>
    <row r="41" spans="1:17" ht="12.75">
      <c r="A41" s="197"/>
      <c r="B41" s="198" t="s">
        <v>204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</row>
    <row r="42" spans="1:17" ht="12.75">
      <c r="A42" s="205" t="s">
        <v>213</v>
      </c>
      <c r="B42" s="198" t="s">
        <v>205</v>
      </c>
      <c r="C42" s="199" t="s">
        <v>160</v>
      </c>
      <c r="D42" s="199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</row>
    <row r="43" spans="1:17" ht="7.5" customHeight="1">
      <c r="A43" s="205"/>
      <c r="B43" s="198" t="s">
        <v>196</v>
      </c>
      <c r="C43" s="201" t="s">
        <v>214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</row>
    <row r="44" spans="1:17" ht="12.75">
      <c r="A44" s="205"/>
      <c r="B44" s="198" t="s">
        <v>197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</row>
    <row r="45" spans="1:17" ht="12.75">
      <c r="A45" s="205"/>
      <c r="B45" s="198" t="s">
        <v>198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</row>
    <row r="46" spans="1:17" ht="12.75">
      <c r="A46" s="205"/>
      <c r="B46" s="198" t="s">
        <v>199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</row>
    <row r="47" spans="1:17" ht="12.75">
      <c r="A47" s="205"/>
      <c r="B47" s="198" t="s">
        <v>200</v>
      </c>
      <c r="C47" s="200"/>
      <c r="D47" s="200"/>
      <c r="E47" s="206">
        <v>183595.38</v>
      </c>
      <c r="F47" s="206">
        <v>19277.51</v>
      </c>
      <c r="G47" s="206">
        <v>164317.87</v>
      </c>
      <c r="H47" s="206">
        <v>183595.38</v>
      </c>
      <c r="I47" s="206">
        <v>19277.51</v>
      </c>
      <c r="J47" s="206"/>
      <c r="K47" s="206"/>
      <c r="L47" s="206">
        <v>19277.51</v>
      </c>
      <c r="M47" s="206">
        <v>164317.87</v>
      </c>
      <c r="N47" s="206"/>
      <c r="O47" s="206"/>
      <c r="P47" s="206"/>
      <c r="Q47" s="206">
        <v>164317.87</v>
      </c>
    </row>
    <row r="48" spans="1:17" ht="12.75">
      <c r="A48" s="205"/>
      <c r="B48" s="198" t="s">
        <v>201</v>
      </c>
      <c r="C48" s="200"/>
      <c r="D48" s="188" t="s">
        <v>208</v>
      </c>
      <c r="E48" s="206">
        <v>183595.38</v>
      </c>
      <c r="F48" s="206">
        <v>19277.51</v>
      </c>
      <c r="G48" s="206">
        <v>164317.87</v>
      </c>
      <c r="H48" s="206">
        <v>183595.38</v>
      </c>
      <c r="I48" s="206">
        <v>19277.51</v>
      </c>
      <c r="J48" s="206"/>
      <c r="K48" s="206"/>
      <c r="L48" s="206">
        <v>19277.51</v>
      </c>
      <c r="M48" s="206">
        <v>164317.87</v>
      </c>
      <c r="N48" s="206"/>
      <c r="O48" s="206"/>
      <c r="P48" s="206"/>
      <c r="Q48" s="206">
        <v>164317.87</v>
      </c>
    </row>
    <row r="49" spans="1:17" ht="12.75">
      <c r="A49" s="205"/>
      <c r="B49" s="198"/>
      <c r="C49" s="200"/>
      <c r="D49" s="199" t="s">
        <v>215</v>
      </c>
      <c r="E49" s="207">
        <v>183595.38</v>
      </c>
      <c r="F49" s="207">
        <v>19277.51</v>
      </c>
      <c r="G49" s="207">
        <v>164317.87</v>
      </c>
      <c r="H49" s="207">
        <v>183595.38</v>
      </c>
      <c r="I49" s="207">
        <v>19277.51</v>
      </c>
      <c r="J49" s="207"/>
      <c r="K49" s="207"/>
      <c r="L49" s="207">
        <v>19277.51</v>
      </c>
      <c r="M49" s="207">
        <v>164317.87</v>
      </c>
      <c r="N49" s="207"/>
      <c r="O49" s="207"/>
      <c r="P49" s="207"/>
      <c r="Q49" s="207">
        <v>164317.87</v>
      </c>
    </row>
    <row r="50" spans="1:17" ht="12.75">
      <c r="A50" s="205"/>
      <c r="B50" s="198" t="s">
        <v>202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</row>
    <row r="51" spans="1:17" ht="12.75">
      <c r="A51" s="205"/>
      <c r="B51" s="198" t="s">
        <v>203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</row>
    <row r="52" spans="1:17" s="182" customFormat="1" ht="15" customHeight="1">
      <c r="A52" s="208" t="s">
        <v>216</v>
      </c>
      <c r="B52" s="208"/>
      <c r="C52" s="209" t="s">
        <v>160</v>
      </c>
      <c r="D52" s="209"/>
      <c r="E52" s="210">
        <f>E26+E36+E47</f>
        <v>355359.38</v>
      </c>
      <c r="F52" s="210">
        <f>F26+F47</f>
        <v>27041.51</v>
      </c>
      <c r="G52" s="210">
        <f>G26+G36+G47</f>
        <v>328317.87</v>
      </c>
      <c r="H52" s="210">
        <f>H26+H36+H47</f>
        <v>355359.38</v>
      </c>
      <c r="I52" s="210">
        <f>I26+I36+I47</f>
        <v>27041.51</v>
      </c>
      <c r="J52" s="210"/>
      <c r="K52" s="210"/>
      <c r="L52" s="210">
        <f>L26+L47</f>
        <v>27041.51</v>
      </c>
      <c r="M52" s="210">
        <f>M26+M36+M47</f>
        <v>328317.87</v>
      </c>
      <c r="N52" s="210"/>
      <c r="O52" s="210"/>
      <c r="P52" s="210"/>
      <c r="Q52" s="210">
        <f>Q26+Q36+Q47</f>
        <v>328317.87</v>
      </c>
    </row>
    <row r="53" spans="1:10" ht="12.75">
      <c r="A53" s="211" t="s">
        <v>217</v>
      </c>
      <c r="B53" s="211"/>
      <c r="C53" s="211"/>
      <c r="D53" s="211"/>
      <c r="E53" s="211"/>
      <c r="F53" s="211"/>
      <c r="G53" s="211"/>
      <c r="H53" s="211"/>
      <c r="I53" s="211"/>
      <c r="J53" s="211"/>
    </row>
    <row r="54" spans="1:10" ht="12.75">
      <c r="A54" s="212" t="s">
        <v>218</v>
      </c>
      <c r="B54" s="212"/>
      <c r="C54" s="212"/>
      <c r="D54" s="212"/>
      <c r="E54" s="212"/>
      <c r="F54" s="212"/>
      <c r="G54" s="212"/>
      <c r="H54" s="212"/>
      <c r="I54" s="212"/>
      <c r="J54" s="212"/>
    </row>
    <row r="55" spans="1:5" ht="12.75">
      <c r="A55" s="212"/>
      <c r="B55" s="212"/>
      <c r="C55" s="212"/>
      <c r="D55" s="212"/>
      <c r="E55" s="212"/>
    </row>
  </sheetData>
  <mergeCells count="34">
    <mergeCell ref="A3:Q3"/>
    <mergeCell ref="A4:A9"/>
    <mergeCell ref="B4:B9"/>
    <mergeCell ref="C4:C9"/>
    <mergeCell ref="D4:D9"/>
    <mergeCell ref="E4:E9"/>
    <mergeCell ref="F4:G4"/>
    <mergeCell ref="H4:Q4"/>
    <mergeCell ref="F5:F9"/>
    <mergeCell ref="G5:G9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C11:D11"/>
    <mergeCell ref="A12:A20"/>
    <mergeCell ref="C12:Q15"/>
    <mergeCell ref="C21:D21"/>
    <mergeCell ref="A22:A30"/>
    <mergeCell ref="C22:Q25"/>
    <mergeCell ref="A31:A41"/>
    <mergeCell ref="C31:D31"/>
    <mergeCell ref="C32:Q35"/>
    <mergeCell ref="A42:A51"/>
    <mergeCell ref="C42:D42"/>
    <mergeCell ref="C43:Q46"/>
    <mergeCell ref="A52:B52"/>
    <mergeCell ref="C52:D52"/>
    <mergeCell ref="A53:J53"/>
  </mergeCells>
  <printOptions/>
  <pageMargins left="0.25" right="0.25" top="0.75" bottom="0.7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Dorota</cp:lastModifiedBy>
  <cp:lastPrinted>2010-04-21T13:30:20Z</cp:lastPrinted>
  <dcterms:created xsi:type="dcterms:W3CDTF">2009-10-15T10:17:39Z</dcterms:created>
  <dcterms:modified xsi:type="dcterms:W3CDTF">2010-04-27T10:22:47Z</dcterms:modified>
  <cp:category/>
  <cp:version/>
  <cp:contentType/>
  <cp:contentStatus/>
</cp:coreProperties>
</file>