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Arkusz6" sheetId="1" r:id="rId1"/>
    <sheet name="Arkusz3" sheetId="2" r:id="rId2"/>
    <sheet name="Arkusz8" sheetId="3" r:id="rId3"/>
    <sheet name="Arkusz7" sheetId="4" r:id="rId4"/>
    <sheet name="Arkusz9" sheetId="5" r:id="rId5"/>
    <sheet name="Arkusz10" sheetId="6" r:id="rId6"/>
    <sheet name="Arkusz11" sheetId="7" r:id="rId7"/>
    <sheet name="Arkusz12" sheetId="8" r:id="rId8"/>
  </sheets>
  <definedNames>
    <definedName name="Excel_BuiltIn_Print_Area_2_5">"#REF!"</definedName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<sst xmlns="http://schemas.openxmlformats.org/spreadsheetml/2006/main" count="358" uniqueCount="247">
  <si>
    <t>Załącznik Nr 1 do Uchwały Rady Gminy Gostynin                                             Nr 46/VI/2011 z dnia 31 marca 2011r.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</si>
  <si>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</si>
  <si>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</si>
  <si>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</si>
  <si>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</si>
  <si>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</si>
  <si>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</si>
  <si>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</si>
  <si>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</si>
  <si>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</si>
  <si>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</si>
  <si>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</si>
  <si>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</si>
  <si>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</si>
  <si>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Działalność usługowa</t>
  </si>
  <si>
    <t>Dotacje celowe otrzymane z budżetu państwa na zadania bieżące realizowane przez gminę na podstawie porozumień z organami administracji rządowej</t>
  </si>
  <si>
    <t>Administracja publiczna</t>
  </si>
  <si>
    <t>Dotacje celowe otrzymane z budżetu państwa na realizację zadań bieżących z zakresu administracji rządowej oraz innych zadań zleconych gminie (związkom gmin)</t>
  </si>
  <si>
    <t>Różne rozliczenia</t>
  </si>
  <si>
    <t>Subwencje ogólne z budżetu państwa</t>
  </si>
  <si>
    <t>Oświata i wychowanie</t>
  </si>
  <si>
    <t>Środki na dofinansowanie  własnych zadań bieżących gmin (związków gmin), powiatów (związków powiatów), samorządów województw, pozyskane z innych źródeł</t>
  </si>
  <si>
    <t>Pomoc społeczna</t>
  </si>
  <si>
    <t>Dotacje celowe otrzymane z budżetu państwa na realizację własnych zadań bieżących gmin (związków gmin)</t>
  </si>
  <si>
    <t>Pozostałe zdania w zakresie polityki społecznej</t>
  </si>
  <si>
    <t>Dotacje celowe w ramach programów finansowanych z udziałem środków europejskich oraz środków o których mowa w art. 5 ust. 1 pkt 3 oraz ust. 3 pkt 5 i 6 ustawy, lub płatności w ramach budżetu środków europejskich</t>
  </si>
  <si>
    <t>Kultura fizyczna</t>
  </si>
  <si>
    <t>Dochody ogółem</t>
  </si>
  <si>
    <t>Uzasadnienie.</t>
  </si>
  <si>
    <t>1. Dokonuje się zmian planu dochodów w dziale:</t>
  </si>
  <si>
    <t>-Dział 710 - zmniejszenie planu dotacji o kwotę 15.000,00zł w związku z przekazanym planem dotacji na 2011 rok przez Mazowiecki Urząd Wojewódzki w Warszawie.</t>
  </si>
  <si>
    <t>-Dział 750 - wprowadza się dotację w kwocie: 12.025,00zł w związku z realizacją przez gminę zadań związanych z narodowym spisem powszechnym ludności i mieszkań w 2011r.</t>
  </si>
  <si>
    <t>-Dział 758 - zmniejsza się kwotę subwencji oświatowej w związku z przesłaną informacją przez Ministerstwo Finansów o rocznych kwotach poszczególnych części subwencji ogólnej</t>
  </si>
  <si>
    <t>oraz o wysokości rocznych wpłat gmin na 2011rok.</t>
  </si>
  <si>
    <t>-Dział 801 - wprowadza się kwotę 16.020,00zł na dofinansowanie zadania  -  prowadzenie zajęć nauki języka angielskiego.</t>
  </si>
  <si>
    <t>-Dział 852 - w związku  z przekazaną informacją o wysokości  dochodów i wydatków wynikających z decyzji Wojewody Mazowieckiego dokonuje się aktualizacji planu poszczególnych dotacji</t>
  </si>
  <si>
    <t>celowych.</t>
  </si>
  <si>
    <t>-Dział 853 - wprowadza się plan dochodów w kwocie 151 499,10zł  w związku z realizacją Programu Operacyjnego Kapitał Ludzki - Działanie 7.1.1. Rozwój i upowszechnianie aktywnej integracji</t>
  </si>
  <si>
    <t>przez OPS.</t>
  </si>
  <si>
    <t>-Dział 926 - wprowadza się plan dochodów w kwocie 58.680,00zł w związku z realizacją projektu współfinansowanego ze środków Unii Europejskiej Kapitał Ludzki ,,Wyrównanie szans edukacyjnych</t>
  </si>
  <si>
    <t>uczniów poprzez dodatkowe zajęcia rozwijające kompetencje kluczowe – Zagrajmy o sukces” (Działanie 9.1.2)</t>
  </si>
  <si>
    <t>Załącznik Nr 2 do Uchwały Rady Gminy Gostynina Nr 46/VI/2011</t>
  </si>
  <si>
    <t>z dnia 31 marca 2011r.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</si>
  <si>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</si>
  <si>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2011 r.</t>
  </si>
  <si>
    <t>Rozdział</t>
  </si>
  <si>
    <t>Nazwa działu i rozdziału</t>
  </si>
  <si>
    <t xml:space="preserve"> Po zmianie</t>
  </si>
  <si>
    <t>Transport i łączność</t>
  </si>
  <si>
    <t>Drogi publiczne gminne</t>
  </si>
  <si>
    <t>Turystyka</t>
  </si>
  <si>
    <t>Pozostała działalność</t>
  </si>
  <si>
    <t>Plany zagospodarowania przestrzennego</t>
  </si>
  <si>
    <t>Cmentarze</t>
  </si>
  <si>
    <t>Urzędy gmin (miast i miast na prawach powiatu)</t>
  </si>
  <si>
    <t>Spis powszechny i inne</t>
  </si>
  <si>
    <t>Promocja jednostek samorządu terytorialnego</t>
  </si>
  <si>
    <t>Szkoły Podstawowe</t>
  </si>
  <si>
    <t>Oddziały przedszkolne w szkołach podstawowych</t>
  </si>
  <si>
    <t>Gimnazja</t>
  </si>
  <si>
    <t>Dowożenie uczniów do szkół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</si>
  <si>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</si>
  <si>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</si>
  <si>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</si>
  <si>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</si>
  <si>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</si>
  <si>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</si>
  <si>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</si>
  <si>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</si>
  <si>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Oświetlenie ulic, placów i dróg</t>
  </si>
  <si>
    <t>Zakłady gospodarki komunalnej</t>
  </si>
  <si>
    <t>Kultura i ochrona dziedzictwa narodowego</t>
  </si>
  <si>
    <t>Domy i ośrodki kultury, świetlice i kluby</t>
  </si>
  <si>
    <t>Zadania w zakresie kultury fizycznej</t>
  </si>
  <si>
    <t>Wydatki ogółem</t>
  </si>
  <si>
    <t>Uzasadnienie:</t>
  </si>
  <si>
    <t>-Dział 600 - zwiększa się plan wydatków o kwotę 170.000,00zł na inwestycję ,,Przebudowa drogi gminnej Rumunki-Nagodów" ze środków na zakupie usług pozostałych</t>
  </si>
  <si>
    <t>w dziale 710-71004-kwota 100.000,00zł oraz kwotę 70.000,00zł z inwestycji ,,Budowa i rozbudowa oświetlenia ulicznego”.</t>
  </si>
  <si>
    <t>Przesuwa się kwotę 500,00zł z zakupu usług pozostałych na koszty postępowania sądowego i prokuratorskiego.</t>
  </si>
  <si>
    <t>-Dział 630 - przesuwa się kwotę 16.900,00zł na Dział 921 celem udzielenia dotacji podmiotowej dla GCKiTW w Białem w związku ze zwiększeniem zakresu zadań dla Centrum w 2011r.</t>
  </si>
  <si>
    <t>-Dział 710-dokonuje się urealnienia planu wydatków w rozdz.71035 zgodnie z informacją o kwotach dochodów i wydatków wynikających z decyzji Wojewody Mazowieckiego</t>
  </si>
  <si>
    <t>Nr 3/2011 z dnia 25.02.2011r.</t>
  </si>
  <si>
    <t xml:space="preserve">-Dział 750-dokonuje się przesunięcia kwot z rozdz. 75023 na dział 801-80113 celem zapewnienia środków na wynagrodzenie oraz pochodne w związku z przekazaniem autokaru i </t>
  </si>
  <si>
    <t>przejęciem kierowcy na stan zatrudnienia w Zespole Szkół w Białotarsku.</t>
  </si>
  <si>
    <t>Wprowadza się plan wydatków w rozdz. 75056 w kwocie 12.025,00zł w związku z realizacją zadań związanych z narodowym powszechnym spisem ludności i mieszkań w 2011r.</t>
  </si>
  <si>
    <t>Przesuwa się środki z rozdz. 75075 w kwocie 253.100,00zł na dział 921 w związku z przekazaniem dotacji podmiotowej dla GCKiTW w Białem.</t>
  </si>
  <si>
    <t>Dział 801-Dokonano przesunięcia kwoty 4.837,28zł z odpisów na zakładowy fundusz świadczeń socjalnych na wynagrodzenia osobowe pracowników w związku z korektą odpisów</t>
  </si>
  <si>
    <t>na 2011r. (w rozdz. 80101-214,00zł, w rozdz. 80113-12,14zł, w rozdz. 80195-4.599,00zł, w rozdz. 85415-12,14zł).</t>
  </si>
  <si>
    <t>Rozdz. 80101-przesunięcie środków z wynagrodzeń bezosobowych na rozdz. 80110 w związku z podpisaniem umów pomiędzy osobami prowadzącymi warsztaty taneczne a dyrektorami</t>
  </si>
  <si>
    <t>szkół gimnazjalnych .</t>
  </si>
  <si>
    <t>Rozdz. 80110-dokonuje się zwiększenia planu wydatków na wynagrodzenia bezosobowe ze środków w rozdz. 80101.</t>
  </si>
  <si>
    <t>Dokonuje się zmniejszenia planu wydatków na łączną kwotę 132.346,00zł w związku ze zwrotem części oświatowej subwencji ogólnej za 2010r. - zg. z decyzją MF z dnia 15.03.2011r.</t>
  </si>
  <si>
    <t>Dział 852-dokonuje się zmian w planie wydatków budżetu gminy w zakresie polityki społecznej w związku z realizacją Programu Operacyjnego Kapitał Ludzki-Działanie 7.1.1.</t>
  </si>
  <si>
    <t xml:space="preserve">Dokonuje się przesunięcia środków z Działu 852-85214 w kwocie 17.773,64zł na Dział 853-85395 w związku z potrzebą zwiększenia planu wydatków na świadczenia społeczne - </t>
  </si>
  <si>
    <t>realizacja programu POKL – środki własne.</t>
  </si>
  <si>
    <t>Dział 900 – dokonuje się zmiany planu wydatków w rozdz. 90095 w  kwocie 3.600,00zł w związku z koniecznością zabezpieczenia środków na wynagrodzenia bezosobowe -</t>
  </si>
  <si>
    <t>za sporządzenie prognozy oddziaływania na środowisko przez osobę nie prowadzącą działalności gospodarczej.</t>
  </si>
  <si>
    <t>Przesuwa się kwotę 16.587,00zł z rozdz. 90017 Zakłady gospodarki komunalnej na Dział 600-60016 zakup usług pozostałych.</t>
  </si>
  <si>
    <t xml:space="preserve">Dział 921-dokonuje się zwiększenia dotacji podmiotowej dla GCK i TW w Białem o kwotę 270.000,00zł w związku z realizacją nowych zadań i właściwym funkcjonowaniem </t>
  </si>
  <si>
    <t>Gminnego Centrum Kultury.</t>
  </si>
  <si>
    <t>Dział 926-dokonuje się zmiany planu wydatków w związku z realizacją projektu współfinansowanego z e środków Unii Europejskiej  Kapitał Ludzki Działanie 9.1.2 pn. ,,Zagrajmy o sukces”</t>
  </si>
  <si>
    <t>Załącznik Nr 2b do Uchwały Rady Gminy Gostynin Nr 46/VI/2011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</si>
  <si>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</si>
  <si>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</si>
  <si>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</si>
  <si>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</si>
  <si>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</si>
  <si>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</si>
  <si>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</si>
  <si>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Ogółem wydatki</t>
  </si>
  <si>
    <t>Załącznik Nr 2a  do Uchwały Rady Gminy Gostynin          Nr 46/VI/2011  z dnia 31 marca 2011r.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</si>
  <si>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</si>
  <si>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</si>
  <si>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</si>
  <si>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</si>
  <si>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</si>
  <si>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</si>
  <si>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</si>
  <si>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</si>
  <si>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</si>
  <si>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</si>
  <si>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</si>
  <si>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Szkoły podstawowe</t>
  </si>
  <si>
    <t xml:space="preserve">                    Załącznik nr 4 do Uchwały Rady Gminy Gostynin</t>
  </si>
  <si>
    <t xml:space="preserve">     Nr 46/VI/2011 z dnia 31 marca 2011r.</t>
  </si>
  <si>
    <t>Dochody i wydatki związane z realizacją zadań z zakresu administracji rządowej i innych zleconych odrębnymi ustawami</t>
  </si>
  <si>
    <t>Nazwa zadania</t>
  </si>
  <si>
    <t xml:space="preserve">Wydatki
</t>
  </si>
  <si>
    <t>z tego:</t>
  </si>
  <si>
    <t xml:space="preserve">Zmiana </t>
  </si>
  <si>
    <t>wydatki bieżące</t>
  </si>
  <si>
    <t>wydatki majątkowe</t>
  </si>
  <si>
    <t>Obsługa wydania dowodów osobistych</t>
  </si>
  <si>
    <t>Razem 75011</t>
  </si>
  <si>
    <t>RAZEM 750</t>
  </si>
  <si>
    <t>Urzędy naczelnych organów władzy państwowej, kontroli i ochrony prawa</t>
  </si>
  <si>
    <t>Razem 75101</t>
  </si>
  <si>
    <t>RAZEM 751</t>
  </si>
  <si>
    <t>Szkolenia i zakup materiałów w zakresie obrony cywilnej.</t>
  </si>
  <si>
    <t>Razem 75414</t>
  </si>
  <si>
    <t>RAZEM 754</t>
  </si>
  <si>
    <t>Wypłata świadczeń rodzinnych, świadczeń funduszu alimentacyjnego oraz obsługa wypłaty w/w świadczeń</t>
  </si>
  <si>
    <t>Razem 85212</t>
  </si>
  <si>
    <t>Zapłata składek na ubezpieczenia zdrowotne opłacanych za osoby pobierające niektóre świadczenia z pomocy społecznej</t>
  </si>
  <si>
    <t>Razem 85213</t>
  </si>
  <si>
    <t>RAZEM 852</t>
  </si>
  <si>
    <t xml:space="preserve">                    Załącznik nr 3 do Uchwały Rady Gminy Gostynin</t>
  </si>
  <si>
    <t xml:space="preserve">                    Nr 46/VI/2011 z dnia 31 marca 2011r.</t>
  </si>
  <si>
    <t xml:space="preserve">Wydatki na zadania inwestycyjne na 2011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</si>
  <si>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</si>
  <si>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</si>
  <si>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</si>
  <si>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</si>
  <si>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</si>
  <si>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</si>
  <si>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2011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</si>
  <si>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</si>
  <si>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</si>
  <si>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</si>
  <si>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</si>
  <si>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</si>
  <si>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</t>
  </si>
  <si>
    <t>O1041</t>
  </si>
  <si>
    <t>Budowa sieci wodociągowej wraz z przyłączami dla wsi Osiny – II etap i Jastrzębia dł. Sieci – 14.765 mb/p.51 szt oraz budowa kanalizacji sanitarnej wraz z przyłączami i pompowniami dla wsi Dąbrówka, Górki Drugie i części wsi Baby Górne dł.  Sieci – 9.184 mb/p.51 szt.</t>
  </si>
  <si>
    <t xml:space="preserve">A.      
B.
C. 127 500,00
</t>
  </si>
  <si>
    <t>O1010</t>
  </si>
  <si>
    <t>Rozbudowa istniejących sieci wodociągowych i kanalizacyjnych m in  w m. Kazimierzów, Marianów Sierakowski,Gorzewo</t>
  </si>
  <si>
    <t>Projekt przebudowy (modernizacji) oczyszczalni ścieków w Lucieniu</t>
  </si>
  <si>
    <t>Budowa  przydomowych oczyszczalni ścieków na terenie gm. Gostynin – 40szt.</t>
  </si>
  <si>
    <t xml:space="preserve">A.      
B.
C. 150 000,00
</t>
  </si>
  <si>
    <t>Projekt modernizacji oczyszczalni ścieków w Sokołowie.</t>
  </si>
  <si>
    <t>Budowa kanalizacji sanitarnej wraz z przyłączami dla m. Bierzewice – III etap dł. sieci – 2059,50mb/p.48szt.</t>
  </si>
  <si>
    <t xml:space="preserve">A.      
B. 
C. 50 000,00   </t>
  </si>
  <si>
    <t xml:space="preserve">Razem 010 </t>
  </si>
  <si>
    <t>A.      
B. 
C. 327 500,00</t>
  </si>
  <si>
    <t>Projekt zwiększenia wydajności studni w Bielawach ( w razie potrzeby również modernizacja SUW Bielawy).</t>
  </si>
  <si>
    <t>Projekt i modernizacja SUW w Sierakowie</t>
  </si>
  <si>
    <t>Budowa studni głębinowej w Sierakowie</t>
  </si>
  <si>
    <t>Wyznaczenie i ustanowienie strefy ochronnej pośredniej ujęć Nr 1 i Nr 2 w m. Krzywie</t>
  </si>
  <si>
    <t>Razem 400</t>
  </si>
  <si>
    <t xml:space="preserve">A.      
B. 
C.    </t>
  </si>
  <si>
    <t>Przebudowa drogi gminnej Sendeń/granica gminy-Stefanów</t>
  </si>
  <si>
    <t>Przebudowa drogi gminnej Rumunki – Nagodów.</t>
  </si>
  <si>
    <t>A.  1 000 000,00    
B. 
C.</t>
  </si>
  <si>
    <t>po zmianie</t>
  </si>
  <si>
    <t>Przebudowa (modernizacja) drogi gminnej Białe – Antoninów.</t>
  </si>
  <si>
    <t>Budowa chodnika przy drodze gminnej w  Białotarsku na odcinku kościół do wysokości oczyszczalni ścieków (przy współudziale finansowym Starostwa Powiatowego)</t>
  </si>
  <si>
    <t>A.    
B. 250 000,00
C.</t>
  </si>
  <si>
    <t>Projekt stałej organizacji ruchu na drodze gminnej Gostynin-Stefanów</t>
  </si>
  <si>
    <t>Przebudowa drogi gminnej Polesie-Ratajki (Budy Kozickie)</t>
  </si>
  <si>
    <t>Opracowanie projektów budowlanych dróg gminnych</t>
  </si>
  <si>
    <t>Budowa chodnika z kostki brukowej w pasie drogi gminnej nr ewid. Dz. 199 w Białem – Fundusz Sołecki Białe - Antoninów</t>
  </si>
  <si>
    <t>Razem 600</t>
  </si>
  <si>
    <t xml:space="preserve">A. 1 000 000,00  
B.    250 000,00
C.  </t>
  </si>
  <si>
    <t>Budynek mieszkalny – gminny  w Osinach-wymiana konstrukcji dachu i pokrycia, obróbki blacharskie</t>
  </si>
  <si>
    <t>Podział i wykup gruntów pod świetlicę gminną oraz modernizacja świetlicy gminnej- Fundusz Sołecki Zaborów Stary – Stanisławów</t>
  </si>
  <si>
    <t>Dokończenie ogrodzenia terenu gminnego przeznaczonego na boisko w  m. Kozice – Fundusz sołecki Kozice-Polesie</t>
  </si>
  <si>
    <t>Wykonanie ogrodzenia przy  budynku gminnym, w którym mieści się Ośrodek Zdrowia w Lucieniu – Fundusz sołecki Lucień</t>
  </si>
  <si>
    <t>Zmiana sposobu użytkowania budynku po szkole w Skrzanach na lokale mieszkalne-roboty dodatkowe</t>
  </si>
  <si>
    <t>Razem 700</t>
  </si>
  <si>
    <t>A.      
B. 
C.</t>
  </si>
  <si>
    <t>Zakup budynku z  przeznaczeniem na budynek Urzędu Gminy w Gostyninie</t>
  </si>
  <si>
    <t>A.      
B.
C. 1 000 000,00</t>
  </si>
  <si>
    <t>Razem 750</t>
  </si>
  <si>
    <t>A.      
B.
C.1 000 000,00</t>
  </si>
  <si>
    <t>Zespół Szkoły Podstawowej i Gimnazjum w Solcu - ogrodzenie boiska szkolnego i uzupełnienie bieżni , wykonanie placu zabaw</t>
  </si>
  <si>
    <t xml:space="preserve">A.   
B. 277 500,00
C.
</t>
  </si>
  <si>
    <t>Szkoła Podstawowa w Zwoleniu - ocieplenie budynku</t>
  </si>
  <si>
    <t xml:space="preserve">A.    
B. 128 350,00
C.
</t>
  </si>
  <si>
    <t>Szkoła Podstawowa w Zwoleniu boisko szkolne (bieżnia), wykonanie placu zabaw</t>
  </si>
  <si>
    <t xml:space="preserve">A.      
B.  71 250,00
C.
</t>
  </si>
  <si>
    <t>Opracowanie projektu budowlanego wielobranżowego na budowę sali gimnastycznej (przy szkole w Solcu i Sierakówku)</t>
  </si>
  <si>
    <t>Szkoła Podstawowa w Białotarsku – utworzenie szkolnego placu zabaw</t>
  </si>
  <si>
    <t xml:space="preserve">A.      
B. 63 000,00
C.
</t>
  </si>
  <si>
    <t>Zespół Szkoły Podstawowej i Gimnazjum w  Lucieniu -  utworzenie szkolnego placu zabaw</t>
  </si>
  <si>
    <t xml:space="preserve">A.      
B. 60 000,00
C.
</t>
  </si>
  <si>
    <t>Zespół Szkoły Podstawowej  i Gimnazjum w Emilianowie -  ocieplenie dachu, wymiana pokrycia dachowego na blachę trapezową, obróbki blacharskie</t>
  </si>
  <si>
    <t>Zakup nagrzewnicy wodnej do sali gimnastycznej w Zespole Szkoły Podstawowej i Gimnazjum w Lucieniu</t>
  </si>
  <si>
    <t>Razem 801</t>
  </si>
  <si>
    <t>A.                            B.  600 100,00
C.</t>
  </si>
  <si>
    <t>Budowa i rozbudowa oświetlenia drogowego.</t>
  </si>
  <si>
    <t xml:space="preserve">Razem 900 </t>
  </si>
  <si>
    <t>A.      
B.
C.</t>
  </si>
  <si>
    <t>A.     1 000 000,00 
B.        850 100,00
C.     1 327 500,00</t>
  </si>
  <si>
    <t>x</t>
  </si>
  <si>
    <t xml:space="preserve">~ Wprowadzono do budżetu poz. 1 kol. 10 kwotę 2 190 910,50zł oraz  w kol. 9 kwotę 127 500,00zł – wpłaty, pozostałe środki z kol. 9 będą wprowadzane </t>
  </si>
  <si>
    <t>sukcesywnie po podpisaniu umów.</t>
  </si>
  <si>
    <t>~ Wprowadzono do budżetu poz.6 kol. 9 kwotę 50 000,00zł – wpłaty rolników na pokrycie kosztów budowy przyłączy kanalizacyjnych.</t>
  </si>
  <si>
    <t>W związku z planowanymi oszczędnościami w zakresie budowy oświetlenia ulicznego postanawia się przesunąć kwotę 70.000,00zł na wykonanie zadania:</t>
  </si>
  <si>
    <t>p. n. ,,Przebudowa drogi gminnej Rumunki-Nagodów” (poz. 12).</t>
  </si>
  <si>
    <t xml:space="preserve">                                                       Załącznik nr 5 do Uchwały Rady Gminy Gostynin</t>
  </si>
  <si>
    <t xml:space="preserve">                                                       Nr 46/VI/2011 z dnia 31 marca 2011r.</t>
  </si>
  <si>
    <t>Dotacje podmiotowe w 2011 r.</t>
  </si>
  <si>
    <t>Nazwa instytucji</t>
  </si>
  <si>
    <t>Kwota dotacji</t>
  </si>
  <si>
    <t>Gminne Centrum Kultury I Tradycji Wsi Gminy Gostynin w Białem</t>
  </si>
  <si>
    <t>zmiana</t>
  </si>
  <si>
    <t>Gminna Biblioteka Publiczna w Gostyninie z/s w Solcu</t>
  </si>
  <si>
    <t>Zwiększono kwotę dotacji podmiotowej dla Gminnego Centrum Kultury i Tradycji Wsi w Białem w kwocie: 270 000,00zł</t>
  </si>
  <si>
    <t>w związku z realizacją nowych zadań z zakresu promocji Gminy Gostynin w 2011r.</t>
  </si>
  <si>
    <t xml:space="preserve">                              Załącznik Nr 6 do Uchwały Rady Gminy Gostynin</t>
  </si>
  <si>
    <t xml:space="preserve">                      Nr 46/VI/2011 z dnia 31 marca 2011r.</t>
  </si>
  <si>
    <t xml:space="preserve">Dochody i wydatki związane z realizacją zadań wykonywanych na mocy porozumień z organami administracji rządowej </t>
  </si>
  <si>
    <t>Dotacje
ogółem</t>
  </si>
  <si>
    <t xml:space="preserve">Wydatki
ogółem
</t>
  </si>
  <si>
    <t>Remont i konserwacja zabytkowych mogił żołnierzy znajdujących się na cmentarzach na terenie gminy Gostynin</t>
  </si>
  <si>
    <t xml:space="preserve">zmiana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</si>
</sst>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D/MM/YYYY"/>
    <numFmt numFmtId="170" formatCode="#,##0"/>
    <numFmt numFmtId="171" formatCode="0"/>
    <numFmt numFmtId="172" formatCode="#,###.00"/>
  </numFmts>
  <fonts count="53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color indexed="8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u val="single"/>
      <sz val="10.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0" fillId="0" borderId="0">
      <alignment/>
      <protection/>
    </xf>
  </cellStyleXfs>
  <cellXfs count="247">
    <xf numFmtId="164" fontId="0" fillId="0" borderId="0" xfId="0" applyAlignment="1">
      <alignment/>
    </xf>
    <xf numFmtId="164" fontId="3" fillId="0" borderId="0" xfId="23" applyFont="1">
      <alignment/>
      <protection/>
    </xf>
    <xf numFmtId="164" fontId="4" fillId="0" borderId="0" xfId="23" applyFont="1" applyAlignment="1">
      <alignment horizontal="center"/>
      <protection/>
    </xf>
    <xf numFmtId="164" fontId="3" fillId="0" borderId="0" xfId="25" applyFont="1">
      <alignment/>
      <protection/>
    </xf>
    <xf numFmtId="164" fontId="3" fillId="0" borderId="0" xfId="25" applyFont="1" applyBorder="1" applyAlignment="1">
      <alignment wrapText="1"/>
      <protection/>
    </xf>
    <xf numFmtId="164" fontId="4" fillId="0" borderId="0" xfId="23" applyFont="1" applyBorder="1">
      <alignment/>
      <protection/>
    </xf>
    <xf numFmtId="164" fontId="5" fillId="2" borderId="1" xfId="23" applyFont="1" applyFill="1" applyBorder="1" applyAlignment="1">
      <alignment horizontal="center" vertical="center"/>
      <protection/>
    </xf>
    <xf numFmtId="164" fontId="6" fillId="2" borderId="1" xfId="23" applyFont="1" applyFill="1" applyBorder="1" applyAlignment="1">
      <alignment horizontal="center" vertical="center"/>
      <protection/>
    </xf>
    <xf numFmtId="164" fontId="6" fillId="2" borderId="1" xfId="23" applyFont="1" applyFill="1" applyBorder="1" applyAlignment="1">
      <alignment horizontal="center" vertical="center" wrapText="1"/>
      <protection/>
    </xf>
    <xf numFmtId="164" fontId="5" fillId="2" borderId="1" xfId="23" applyFont="1" applyFill="1" applyBorder="1" applyAlignment="1">
      <alignment horizontal="center" vertical="center" wrapText="1"/>
      <protection/>
    </xf>
    <xf numFmtId="164" fontId="6" fillId="0" borderId="1" xfId="23" applyFont="1" applyBorder="1" applyAlignment="1">
      <alignment horizontal="center" vertical="center"/>
      <protection/>
    </xf>
    <xf numFmtId="164" fontId="3" fillId="0" borderId="0" xfId="23" applyFont="1" applyAlignment="1">
      <alignment horizontal="center" vertical="center"/>
      <protection/>
    </xf>
    <xf numFmtId="164" fontId="5" fillId="3" borderId="1" xfId="23" applyFont="1" applyFill="1" applyBorder="1" applyAlignment="1">
      <alignment horizontal="center" vertical="center"/>
      <protection/>
    </xf>
    <xf numFmtId="164" fontId="5" fillId="3" borderId="1" xfId="23" applyFont="1" applyFill="1" applyBorder="1" applyAlignment="1">
      <alignment horizontal="left" vertical="center"/>
      <protection/>
    </xf>
    <xf numFmtId="168" fontId="5" fillId="3" borderId="1" xfId="23" applyNumberFormat="1" applyFont="1" applyFill="1" applyBorder="1" applyAlignment="1">
      <alignment horizontal="right" vertical="center"/>
      <protection/>
    </xf>
    <xf numFmtId="168" fontId="6" fillId="3" borderId="1" xfId="23" applyNumberFormat="1" applyFont="1" applyFill="1" applyBorder="1" applyAlignment="1">
      <alignment horizontal="right" vertical="center"/>
      <protection/>
    </xf>
    <xf numFmtId="164" fontId="6" fillId="0" borderId="1" xfId="23" applyFont="1" applyBorder="1" applyAlignment="1">
      <alignment horizontal="left" vertical="center" wrapText="1"/>
      <protection/>
    </xf>
    <xf numFmtId="168" fontId="6" fillId="0" borderId="1" xfId="23" applyNumberFormat="1" applyFont="1" applyBorder="1" applyAlignment="1">
      <alignment horizontal="right" vertical="center"/>
      <protection/>
    </xf>
    <xf numFmtId="164" fontId="5" fillId="3" borderId="1" xfId="23" applyFont="1" applyFill="1" applyBorder="1" applyAlignment="1">
      <alignment horizontal="left" vertical="center" wrapText="1"/>
      <protection/>
    </xf>
    <xf numFmtId="164" fontId="5" fillId="4" borderId="1" xfId="23" applyFont="1" applyFill="1" applyBorder="1" applyAlignment="1">
      <alignment horizontal="right" vertical="center"/>
      <protection/>
    </xf>
    <xf numFmtId="168" fontId="5" fillId="4" borderId="1" xfId="23" applyNumberFormat="1" applyFont="1" applyFill="1" applyBorder="1" applyAlignment="1">
      <alignment horizontal="right" vertical="center"/>
      <protection/>
    </xf>
    <xf numFmtId="168" fontId="7" fillId="4" borderId="1" xfId="23" applyNumberFormat="1" applyFont="1" applyFill="1" applyBorder="1" applyAlignment="1">
      <alignment horizontal="right" vertical="center"/>
      <protection/>
    </xf>
    <xf numFmtId="164" fontId="8" fillId="0" borderId="0" xfId="23" applyFont="1">
      <alignment/>
      <protection/>
    </xf>
    <xf numFmtId="164" fontId="3" fillId="0" borderId="0" xfId="23" applyFont="1" applyAlignment="1">
      <alignment vertical="center"/>
      <protection/>
    </xf>
    <xf numFmtId="169" fontId="3" fillId="0" borderId="0" xfId="23" applyNumberFormat="1" applyFont="1" applyBorder="1" applyAlignment="1">
      <alignment vertical="center" wrapText="1"/>
      <protection/>
    </xf>
    <xf numFmtId="169" fontId="3" fillId="0" borderId="0" xfId="23" applyNumberFormat="1" applyFont="1" applyBorder="1" applyAlignment="1">
      <alignment vertical="center"/>
      <protection/>
    </xf>
    <xf numFmtId="164" fontId="3" fillId="0" borderId="0" xfId="25" applyFont="1" applyFill="1" applyAlignment="1">
      <alignment horizontal="right"/>
      <protection/>
    </xf>
    <xf numFmtId="164" fontId="4" fillId="2" borderId="1" xfId="23" applyFont="1" applyFill="1" applyBorder="1" applyAlignment="1">
      <alignment horizontal="center" vertical="center"/>
      <protection/>
    </xf>
    <xf numFmtId="164" fontId="4" fillId="2" borderId="1" xfId="23" applyFont="1" applyFill="1" applyBorder="1" applyAlignment="1">
      <alignment horizontal="center" vertical="center" wrapText="1"/>
      <protection/>
    </xf>
    <xf numFmtId="164" fontId="3" fillId="0" borderId="1" xfId="23" applyFont="1" applyBorder="1" applyAlignment="1">
      <alignment horizontal="center" vertical="center"/>
      <protection/>
    </xf>
    <xf numFmtId="164" fontId="4" fillId="0" borderId="1" xfId="23" applyFont="1" applyBorder="1" applyAlignment="1">
      <alignment horizontal="center" vertical="center"/>
      <protection/>
    </xf>
    <xf numFmtId="168" fontId="4" fillId="0" borderId="1" xfId="23" applyNumberFormat="1" applyFont="1" applyBorder="1" applyAlignment="1">
      <alignment horizontal="right" vertical="center"/>
      <protection/>
    </xf>
    <xf numFmtId="168" fontId="3" fillId="0" borderId="1" xfId="23" applyNumberFormat="1" applyFont="1" applyBorder="1" applyAlignment="1">
      <alignment horizontal="right" vertical="center"/>
      <protection/>
    </xf>
    <xf numFmtId="164" fontId="9" fillId="0" borderId="1" xfId="23" applyFont="1" applyBorder="1" applyAlignment="1">
      <alignment horizontal="center" vertical="center"/>
      <protection/>
    </xf>
    <xf numFmtId="164" fontId="9" fillId="0" borderId="1" xfId="23" applyFont="1" applyBorder="1" applyAlignment="1">
      <alignment horizontal="center" vertical="center" wrapText="1"/>
      <protection/>
    </xf>
    <xf numFmtId="168" fontId="9" fillId="0" borderId="1" xfId="23" applyNumberFormat="1" applyFont="1" applyBorder="1" applyAlignment="1">
      <alignment horizontal="right" vertical="center"/>
      <protection/>
    </xf>
    <xf numFmtId="164" fontId="10" fillId="0" borderId="1" xfId="23" applyFont="1" applyBorder="1" applyAlignment="1">
      <alignment horizontal="center" vertical="center"/>
      <protection/>
    </xf>
    <xf numFmtId="164" fontId="10" fillId="0" borderId="1" xfId="23" applyFont="1" applyBorder="1" applyAlignment="1">
      <alignment horizontal="center" vertical="center" wrapText="1"/>
      <protection/>
    </xf>
    <xf numFmtId="168" fontId="10" fillId="0" borderId="1" xfId="23" applyNumberFormat="1" applyFont="1" applyBorder="1" applyAlignment="1">
      <alignment horizontal="right" vertical="center"/>
      <protection/>
    </xf>
    <xf numFmtId="164" fontId="10" fillId="0" borderId="1" xfId="23" applyFont="1" applyBorder="1" applyAlignment="1">
      <alignment horizontal="center" vertical="top" wrapText="1"/>
      <protection/>
    </xf>
    <xf numFmtId="168" fontId="10" fillId="0" borderId="1" xfId="23" applyNumberFormat="1" applyFont="1" applyBorder="1" applyAlignment="1">
      <alignment horizontal="right" vertical="top"/>
      <protection/>
    </xf>
    <xf numFmtId="164" fontId="9" fillId="0" borderId="1" xfId="23" applyFont="1" applyBorder="1" applyAlignment="1">
      <alignment horizontal="center" vertical="top"/>
      <protection/>
    </xf>
    <xf numFmtId="164" fontId="9" fillId="0" borderId="1" xfId="25" applyFont="1" applyBorder="1" applyAlignment="1">
      <alignment horizontal="center" vertical="center"/>
      <protection/>
    </xf>
    <xf numFmtId="168" fontId="9" fillId="0" borderId="1" xfId="25" applyNumberFormat="1" applyFont="1" applyFill="1" applyBorder="1" applyAlignment="1">
      <alignment horizontal="right" vertical="center"/>
      <protection/>
    </xf>
    <xf numFmtId="168" fontId="9" fillId="0" borderId="1" xfId="25" applyNumberFormat="1" applyFont="1" applyBorder="1" applyAlignment="1">
      <alignment horizontal="right" vertical="center"/>
      <protection/>
    </xf>
    <xf numFmtId="164" fontId="3" fillId="0" borderId="0" xfId="25" applyFont="1" applyBorder="1" applyAlignment="1">
      <alignment vertical="center"/>
      <protection/>
    </xf>
    <xf numFmtId="164" fontId="11" fillId="0" borderId="0" xfId="23" applyFont="1">
      <alignment/>
      <protection/>
    </xf>
    <xf numFmtId="164" fontId="4" fillId="0" borderId="0" xfId="25" applyFont="1" applyAlignment="1">
      <alignment vertical="center"/>
      <protection/>
    </xf>
    <xf numFmtId="170" fontId="3" fillId="0" borderId="0" xfId="25" applyNumberFormat="1" applyFont="1" applyFill="1" applyBorder="1" applyAlignment="1">
      <alignment vertical="center"/>
      <protection/>
    </xf>
    <xf numFmtId="170" fontId="3" fillId="0" borderId="0" xfId="25" applyNumberFormat="1" applyFont="1">
      <alignment/>
      <protection/>
    </xf>
    <xf numFmtId="169" fontId="3" fillId="0" borderId="0" xfId="23" applyNumberFormat="1" applyFont="1" applyAlignment="1">
      <alignment horizontal="left"/>
      <protection/>
    </xf>
    <xf numFmtId="164" fontId="3" fillId="0" borderId="0" xfId="21" applyFont="1" applyAlignment="1">
      <alignment vertical="center"/>
      <protection/>
    </xf>
    <xf numFmtId="164" fontId="3" fillId="0" borderId="0" xfId="21" applyFont="1">
      <alignment/>
      <protection/>
    </xf>
    <xf numFmtId="164" fontId="3" fillId="0" borderId="0" xfId="21" applyFont="1" applyAlignment="1">
      <alignment horizontal="center" vertical="center"/>
      <protection/>
    </xf>
    <xf numFmtId="164" fontId="3" fillId="0" borderId="0" xfId="21" applyFont="1" applyBorder="1" applyAlignment="1">
      <alignment horizontal="right" vertical="center"/>
      <protection/>
    </xf>
    <xf numFmtId="164" fontId="12" fillId="0" borderId="0" xfId="21" applyFont="1" applyAlignment="1">
      <alignment vertical="center"/>
      <protection/>
    </xf>
    <xf numFmtId="164" fontId="4" fillId="0" borderId="0" xfId="21" applyFont="1" applyAlignment="1">
      <alignment vertical="center"/>
      <protection/>
    </xf>
    <xf numFmtId="164" fontId="3" fillId="0" borderId="0" xfId="21" applyFont="1" applyAlignment="1">
      <alignment horizontal="right" vertical="center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4" fillId="2" borderId="2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vertical="center" wrapText="1"/>
      <protection/>
    </xf>
    <xf numFmtId="164" fontId="13" fillId="2" borderId="1" xfId="21" applyFont="1" applyFill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3" xfId="21" applyFont="1" applyBorder="1" applyAlignment="1">
      <alignment horizontal="center" vertical="center" wrapText="1"/>
      <protection/>
    </xf>
    <xf numFmtId="171" fontId="12" fillId="3" borderId="1" xfId="21" applyNumberFormat="1" applyFont="1" applyFill="1" applyBorder="1" applyAlignment="1">
      <alignment horizontal="center" vertical="center" wrapText="1"/>
      <protection/>
    </xf>
    <xf numFmtId="168" fontId="12" fillId="3" borderId="1" xfId="21" applyNumberFormat="1" applyFont="1" applyFill="1" applyBorder="1" applyAlignment="1">
      <alignment horizontal="center" vertical="center" wrapText="1"/>
      <protection/>
    </xf>
    <xf numFmtId="168" fontId="12" fillId="3" borderId="3" xfId="21" applyNumberFormat="1" applyFont="1" applyFill="1" applyBorder="1" applyAlignment="1">
      <alignment horizontal="right" vertical="center" wrapText="1"/>
      <protection/>
    </xf>
    <xf numFmtId="168" fontId="12" fillId="3" borderId="1" xfId="21" applyNumberFormat="1" applyFont="1" applyFill="1" applyBorder="1" applyAlignment="1">
      <alignment horizontal="right" vertical="center" wrapText="1"/>
      <protection/>
    </xf>
    <xf numFmtId="164" fontId="12" fillId="5" borderId="1" xfId="21" applyFont="1" applyFill="1" applyBorder="1" applyAlignment="1">
      <alignment horizontal="center" vertical="center" wrapText="1"/>
      <protection/>
    </xf>
    <xf numFmtId="164" fontId="14" fillId="5" borderId="1" xfId="21" applyFont="1" applyFill="1" applyBorder="1" applyAlignment="1">
      <alignment horizontal="center" vertical="center" wrapText="1"/>
      <protection/>
    </xf>
    <xf numFmtId="168" fontId="14" fillId="5" borderId="3" xfId="21" applyNumberFormat="1" applyFont="1" applyFill="1" applyBorder="1" applyAlignment="1">
      <alignment horizontal="right" vertical="center" wrapText="1"/>
      <protection/>
    </xf>
    <xf numFmtId="164" fontId="14" fillId="5" borderId="1" xfId="21" applyFont="1" applyFill="1" applyBorder="1" applyAlignment="1">
      <alignment horizontal="right" vertical="center" wrapText="1"/>
      <protection/>
    </xf>
    <xf numFmtId="168" fontId="14" fillId="5" borderId="1" xfId="21" applyNumberFormat="1" applyFont="1" applyFill="1" applyBorder="1" applyAlignment="1">
      <alignment horizontal="right" vertical="center" wrapText="1"/>
      <protection/>
    </xf>
    <xf numFmtId="164" fontId="12" fillId="3" borderId="1" xfId="21" applyFont="1" applyFill="1" applyBorder="1" applyAlignment="1">
      <alignment horizontal="center" vertical="center" wrapText="1"/>
      <protection/>
    </xf>
    <xf numFmtId="164" fontId="12" fillId="3" borderId="1" xfId="21" applyFont="1" applyFill="1" applyBorder="1" applyAlignment="1">
      <alignment horizontal="right" vertical="center" wrapText="1"/>
      <protection/>
    </xf>
    <xf numFmtId="168" fontId="15" fillId="5" borderId="3" xfId="21" applyNumberFormat="1" applyFont="1" applyFill="1" applyBorder="1" applyAlignment="1">
      <alignment horizontal="right" vertical="center" wrapText="1"/>
      <protection/>
    </xf>
    <xf numFmtId="164" fontId="12" fillId="4" borderId="1" xfId="21" applyFont="1" applyFill="1" applyBorder="1" applyAlignment="1">
      <alignment horizontal="center" vertical="center" wrapText="1"/>
      <protection/>
    </xf>
    <xf numFmtId="168" fontId="12" fillId="4" borderId="1" xfId="21" applyNumberFormat="1" applyFont="1" applyFill="1" applyBorder="1" applyAlignment="1">
      <alignment horizontal="right" vertical="center" wrapText="1"/>
      <protection/>
    </xf>
    <xf numFmtId="164" fontId="16" fillId="0" borderId="0" xfId="21" applyFont="1" applyAlignment="1">
      <alignment vertical="center"/>
      <protection/>
    </xf>
    <xf numFmtId="164" fontId="6" fillId="0" borderId="0" xfId="22" applyFont="1" applyAlignment="1">
      <alignment vertical="center"/>
      <protection/>
    </xf>
    <xf numFmtId="164" fontId="6" fillId="0" borderId="0" xfId="22" applyFont="1">
      <alignment/>
      <protection/>
    </xf>
    <xf numFmtId="164" fontId="5" fillId="0" borderId="0" xfId="22" applyFont="1" applyAlignment="1">
      <alignment vertical="center"/>
      <protection/>
    </xf>
    <xf numFmtId="170" fontId="6" fillId="0" borderId="0" xfId="26" applyNumberFormat="1" applyFont="1" applyBorder="1" applyAlignment="1">
      <alignment vertical="center" wrapText="1"/>
      <protection/>
    </xf>
    <xf numFmtId="164" fontId="6" fillId="0" borderId="0" xfId="26" applyFont="1" applyAlignment="1">
      <alignment vertical="center"/>
      <protection/>
    </xf>
    <xf numFmtId="164" fontId="5" fillId="0" borderId="0" xfId="26" applyFont="1" applyAlignment="1">
      <alignment vertical="center"/>
      <protection/>
    </xf>
    <xf numFmtId="164" fontId="6" fillId="0" borderId="0" xfId="26" applyFont="1">
      <alignment/>
      <protection/>
    </xf>
    <xf numFmtId="164" fontId="6" fillId="0" borderId="0" xfId="26" applyFont="1" applyBorder="1" applyAlignment="1">
      <alignment wrapText="1"/>
      <protection/>
    </xf>
    <xf numFmtId="164" fontId="6" fillId="0" borderId="0" xfId="22" applyFont="1" applyAlignment="1">
      <alignment horizontal="center" vertical="center"/>
      <protection/>
    </xf>
    <xf numFmtId="164" fontId="5" fillId="0" borderId="0" xfId="22" applyFont="1" applyAlignment="1">
      <alignment horizontal="center" vertical="center"/>
      <protection/>
    </xf>
    <xf numFmtId="164" fontId="17" fillId="0" borderId="0" xfId="22" applyFont="1" applyAlignment="1">
      <alignment horizontal="center" vertical="center"/>
      <protection/>
    </xf>
    <xf numFmtId="164" fontId="5" fillId="6" borderId="1" xfId="22" applyFont="1" applyFill="1" applyBorder="1" applyAlignment="1">
      <alignment horizontal="center" vertical="center" wrapText="1"/>
      <protection/>
    </xf>
    <xf numFmtId="164" fontId="5" fillId="2" borderId="1" xfId="22" applyFont="1" applyFill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 wrapText="1"/>
      <protection/>
    </xf>
    <xf numFmtId="164" fontId="7" fillId="3" borderId="1" xfId="22" applyFont="1" applyFill="1" applyBorder="1" applyAlignment="1">
      <alignment horizontal="center" vertical="center" wrapText="1"/>
      <protection/>
    </xf>
    <xf numFmtId="168" fontId="7" fillId="3" borderId="1" xfId="22" applyNumberFormat="1" applyFont="1" applyFill="1" applyBorder="1" applyAlignment="1">
      <alignment horizontal="right" vertical="center" wrapText="1"/>
      <protection/>
    </xf>
    <xf numFmtId="164" fontId="18" fillId="0" borderId="1" xfId="22" applyFont="1" applyBorder="1" applyAlignment="1">
      <alignment horizontal="center" vertical="center" wrapText="1"/>
      <protection/>
    </xf>
    <xf numFmtId="168" fontId="18" fillId="0" borderId="1" xfId="22" applyNumberFormat="1" applyFont="1" applyBorder="1" applyAlignment="1">
      <alignment horizontal="right" vertical="center" wrapText="1"/>
      <protection/>
    </xf>
    <xf numFmtId="164" fontId="5" fillId="0" borderId="0" xfId="22" applyFont="1">
      <alignment/>
      <protection/>
    </xf>
    <xf numFmtId="164" fontId="7" fillId="0" borderId="1" xfId="22" applyFont="1" applyBorder="1" applyAlignment="1">
      <alignment horizontal="center" vertical="center" wrapText="1"/>
      <protection/>
    </xf>
    <xf numFmtId="168" fontId="7" fillId="0" borderId="1" xfId="22" applyNumberFormat="1" applyFont="1" applyBorder="1" applyAlignment="1">
      <alignment horizontal="right" vertical="center" wrapText="1"/>
      <protection/>
    </xf>
    <xf numFmtId="164" fontId="18" fillId="0" borderId="1" xfId="22" applyFont="1" applyBorder="1" applyAlignment="1">
      <alignment horizontal="center" vertical="top" wrapText="1"/>
      <protection/>
    </xf>
    <xf numFmtId="168" fontId="18" fillId="0" borderId="1" xfId="22" applyNumberFormat="1" applyFont="1" applyBorder="1" applyAlignment="1">
      <alignment horizontal="right" vertical="top" wrapText="1"/>
      <protection/>
    </xf>
    <xf numFmtId="164" fontId="18" fillId="5" borderId="1" xfId="22" applyFont="1" applyFill="1" applyBorder="1" applyAlignment="1">
      <alignment horizontal="center" vertical="top" wrapText="1"/>
      <protection/>
    </xf>
    <xf numFmtId="168" fontId="18" fillId="5" borderId="1" xfId="22" applyNumberFormat="1" applyFont="1" applyFill="1" applyBorder="1" applyAlignment="1">
      <alignment horizontal="right" vertical="top" wrapText="1"/>
      <protection/>
    </xf>
    <xf numFmtId="168" fontId="18" fillId="5" borderId="1" xfId="22" applyNumberFormat="1" applyFont="1" applyFill="1" applyBorder="1" applyAlignment="1">
      <alignment horizontal="right" vertical="center" wrapText="1"/>
      <protection/>
    </xf>
    <xf numFmtId="164" fontId="7" fillId="5" borderId="1" xfId="22" applyFont="1" applyFill="1" applyBorder="1" applyAlignment="1">
      <alignment horizontal="center" vertical="center" wrapText="1"/>
      <protection/>
    </xf>
    <xf numFmtId="164" fontId="18" fillId="5" borderId="1" xfId="22" applyFont="1" applyFill="1" applyBorder="1" applyAlignment="1">
      <alignment horizontal="center" vertical="center" wrapText="1"/>
      <protection/>
    </xf>
    <xf numFmtId="164" fontId="7" fillId="4" borderId="1" xfId="26" applyFont="1" applyFill="1" applyBorder="1" applyAlignment="1">
      <alignment horizontal="center" vertical="center" wrapText="1"/>
      <protection/>
    </xf>
    <xf numFmtId="168" fontId="19" fillId="4" borderId="1" xfId="26" applyNumberFormat="1" applyFont="1" applyFill="1" applyBorder="1" applyAlignment="1">
      <alignment horizontal="right" vertical="center" wrapText="1"/>
      <protection/>
    </xf>
    <xf numFmtId="164" fontId="20" fillId="0" borderId="0" xfId="0" applyFont="1" applyAlignment="1">
      <alignment/>
    </xf>
    <xf numFmtId="164" fontId="21" fillId="0" borderId="0" xfId="22" applyFont="1" applyAlignment="1">
      <alignment vertical="center"/>
      <protection/>
    </xf>
    <xf numFmtId="168" fontId="5" fillId="0" borderId="0" xfId="22" applyNumberFormat="1" applyFont="1">
      <alignment/>
      <protection/>
    </xf>
    <xf numFmtId="164" fontId="6" fillId="0" borderId="0" xfId="25" applyFont="1" applyBorder="1" applyAlignment="1">
      <alignment vertical="center"/>
      <protection/>
    </xf>
    <xf numFmtId="164" fontId="6" fillId="0" borderId="0" xfId="25" applyFont="1" applyAlignment="1">
      <alignment vertical="center"/>
      <protection/>
    </xf>
    <xf numFmtId="168" fontId="22" fillId="0" borderId="0" xfId="26" applyNumberFormat="1" applyFont="1" applyBorder="1" applyAlignment="1">
      <alignment vertical="center" wrapText="1"/>
      <protection/>
    </xf>
    <xf numFmtId="164" fontId="23" fillId="0" borderId="0" xfId="22" applyFont="1" applyAlignment="1">
      <alignment vertical="center"/>
      <protection/>
    </xf>
    <xf numFmtId="164" fontId="23" fillId="0" borderId="0" xfId="22" applyFont="1">
      <alignment/>
      <protection/>
    </xf>
    <xf numFmtId="164" fontId="14" fillId="0" borderId="0" xfId="22" applyFont="1" applyAlignment="1">
      <alignment vertical="center"/>
      <protection/>
    </xf>
    <xf numFmtId="164" fontId="14" fillId="0" borderId="0" xfId="22" applyFont="1" applyAlignment="1">
      <alignment horizontal="right" vertical="center"/>
      <protection/>
    </xf>
    <xf numFmtId="164" fontId="24" fillId="0" borderId="0" xfId="22" applyFont="1" applyBorder="1" applyAlignment="1">
      <alignment horizontal="center" vertical="center" wrapText="1"/>
      <protection/>
    </xf>
    <xf numFmtId="164" fontId="17" fillId="2" borderId="1" xfId="22" applyFont="1" applyFill="1" applyBorder="1" applyAlignment="1">
      <alignment horizontal="center" vertical="center"/>
      <protection/>
    </xf>
    <xf numFmtId="164" fontId="17" fillId="2" borderId="1" xfId="22" applyFont="1" applyFill="1" applyBorder="1" applyAlignment="1">
      <alignment horizontal="center" vertical="center" wrapText="1"/>
      <protection/>
    </xf>
    <xf numFmtId="164" fontId="23" fillId="0" borderId="0" xfId="22" applyFont="1" applyAlignment="1">
      <alignment horizontal="center" vertical="center"/>
      <protection/>
    </xf>
    <xf numFmtId="164" fontId="4" fillId="2" borderId="1" xfId="22" applyFont="1" applyFill="1" applyBorder="1" applyAlignment="1">
      <alignment vertical="center" wrapText="1"/>
      <protection/>
    </xf>
    <xf numFmtId="164" fontId="4" fillId="2" borderId="1" xfId="22" applyFont="1" applyFill="1" applyBorder="1" applyAlignment="1">
      <alignment horizontal="center" vertical="center"/>
      <protection/>
    </xf>
    <xf numFmtId="164" fontId="4" fillId="2" borderId="1" xfId="22" applyFont="1" applyFill="1" applyBorder="1" applyAlignment="1">
      <alignment horizontal="center" vertical="center" wrapText="1"/>
      <protection/>
    </xf>
    <xf numFmtId="164" fontId="25" fillId="0" borderId="1" xfId="22" applyFont="1" applyBorder="1" applyAlignment="1">
      <alignment horizontal="center" vertical="center"/>
      <protection/>
    </xf>
    <xf numFmtId="164" fontId="4" fillId="0" borderId="1" xfId="22" applyFont="1" applyBorder="1" applyAlignment="1">
      <alignment horizontal="center" vertical="center"/>
      <protection/>
    </xf>
    <xf numFmtId="164" fontId="3" fillId="0" borderId="1" xfId="22" applyFont="1" applyBorder="1" applyAlignment="1">
      <alignment horizontal="left" vertical="center" wrapText="1"/>
      <protection/>
    </xf>
    <xf numFmtId="168" fontId="3" fillId="0" borderId="1" xfId="22" applyNumberFormat="1" applyFont="1" applyBorder="1" applyAlignment="1">
      <alignment horizontal="right" vertical="center"/>
      <protection/>
    </xf>
    <xf numFmtId="164" fontId="11" fillId="0" borderId="1" xfId="22" applyFont="1" applyBorder="1" applyAlignment="1">
      <alignment horizontal="right" vertical="center"/>
      <protection/>
    </xf>
    <xf numFmtId="168" fontId="4" fillId="0" borderId="1" xfId="22" applyNumberFormat="1" applyFont="1" applyBorder="1" applyAlignment="1">
      <alignment horizontal="right" vertical="center"/>
      <protection/>
    </xf>
    <xf numFmtId="164" fontId="11" fillId="7" borderId="1" xfId="22" applyFont="1" applyFill="1" applyBorder="1" applyAlignment="1">
      <alignment horizontal="right" vertical="center"/>
      <protection/>
    </xf>
    <xf numFmtId="164" fontId="12" fillId="7" borderId="1" xfId="22" applyFont="1" applyFill="1" applyBorder="1" applyAlignment="1">
      <alignment horizontal="left" vertical="center" wrapText="1"/>
      <protection/>
    </xf>
    <xf numFmtId="168" fontId="4" fillId="7" borderId="1" xfId="22" applyNumberFormat="1" applyFont="1" applyFill="1" applyBorder="1" applyAlignment="1">
      <alignment horizontal="right" vertical="center"/>
      <protection/>
    </xf>
    <xf numFmtId="168" fontId="4" fillId="7" borderId="1" xfId="0" applyNumberFormat="1" applyFont="1" applyFill="1" applyBorder="1" applyAlignment="1">
      <alignment horizontal="right" vertical="center"/>
    </xf>
    <xf numFmtId="164" fontId="4" fillId="0" borderId="1" xfId="22" applyFont="1" applyFill="1" applyBorder="1" applyAlignment="1">
      <alignment horizontal="center" vertical="center" wrapText="1"/>
      <protection/>
    </xf>
    <xf numFmtId="164" fontId="3" fillId="0" borderId="1" xfId="22" applyFont="1" applyFill="1" applyBorder="1" applyAlignment="1">
      <alignment horizontal="left" vertical="center" wrapText="1"/>
      <protection/>
    </xf>
    <xf numFmtId="168" fontId="3" fillId="0" borderId="1" xfId="22" applyNumberFormat="1" applyFont="1" applyFill="1" applyBorder="1" applyAlignment="1">
      <alignment horizontal="right" vertical="center" wrapText="1"/>
      <protection/>
    </xf>
    <xf numFmtId="168" fontId="4" fillId="0" borderId="1" xfId="22" applyNumberFormat="1" applyFont="1" applyFill="1" applyBorder="1" applyAlignment="1">
      <alignment horizontal="right" vertical="center"/>
      <protection/>
    </xf>
    <xf numFmtId="164" fontId="11" fillId="0" borderId="1" xfId="22" applyFont="1" applyBorder="1" applyAlignment="1">
      <alignment horizontal="right" vertical="center" wrapText="1"/>
      <protection/>
    </xf>
    <xf numFmtId="168" fontId="4" fillId="0" borderId="1" xfId="22" applyNumberFormat="1" applyFont="1" applyBorder="1" applyAlignment="1">
      <alignment horizontal="right" vertical="center" wrapText="1"/>
      <protection/>
    </xf>
    <xf numFmtId="164" fontId="11" fillId="7" borderId="1" xfId="22" applyFont="1" applyFill="1" applyBorder="1" applyAlignment="1">
      <alignment horizontal="left" vertical="center" wrapText="1"/>
      <protection/>
    </xf>
    <xf numFmtId="168" fontId="4" fillId="7" borderId="1" xfId="22" applyNumberFormat="1" applyFont="1" applyFill="1" applyBorder="1" applyAlignment="1">
      <alignment horizontal="right" vertical="center" wrapText="1"/>
      <protection/>
    </xf>
    <xf numFmtId="164" fontId="23" fillId="0" borderId="0" xfId="22" applyFont="1" applyAlignment="1">
      <alignment horizontal="left"/>
      <protection/>
    </xf>
    <xf numFmtId="168" fontId="4" fillId="0" borderId="1" xfId="0" applyNumberFormat="1" applyFont="1" applyBorder="1" applyAlignment="1">
      <alignment horizontal="right" vertical="center" wrapText="1"/>
    </xf>
    <xf numFmtId="164" fontId="11" fillId="7" borderId="1" xfId="22" applyFont="1" applyFill="1" applyBorder="1" applyAlignment="1">
      <alignment horizontal="right" vertical="center" wrapText="1"/>
      <protection/>
    </xf>
    <xf numFmtId="164" fontId="4" fillId="0" borderId="1" xfId="22" applyFont="1" applyBorder="1" applyAlignment="1">
      <alignment horizontal="center" vertical="center" wrapText="1"/>
      <protection/>
    </xf>
    <xf numFmtId="168" fontId="3" fillId="0" borderId="1" xfId="22" applyNumberFormat="1" applyFont="1" applyBorder="1" applyAlignment="1">
      <alignment horizontal="right" vertical="center" wrapText="1"/>
      <protection/>
    </xf>
    <xf numFmtId="164" fontId="26" fillId="8" borderId="1" xfId="22" applyFont="1" applyFill="1" applyBorder="1" applyAlignment="1">
      <alignment horizontal="center" vertical="center"/>
      <protection/>
    </xf>
    <xf numFmtId="168" fontId="4" fillId="8" borderId="1" xfId="22" applyNumberFormat="1" applyFont="1" applyFill="1" applyBorder="1" applyAlignment="1">
      <alignment horizontal="right" vertical="center"/>
      <protection/>
    </xf>
    <xf numFmtId="168" fontId="4" fillId="8" borderId="1" xfId="0" applyNumberFormat="1" applyFont="1" applyFill="1" applyBorder="1" applyAlignment="1">
      <alignment horizontal="right" vertical="center"/>
    </xf>
    <xf numFmtId="164" fontId="27" fillId="0" borderId="0" xfId="22" applyFont="1" applyAlignment="1">
      <alignment vertical="center"/>
      <protection/>
    </xf>
    <xf numFmtId="164" fontId="28" fillId="0" borderId="0" xfId="22" applyFont="1" applyAlignment="1">
      <alignment horizontal="right" vertical="center"/>
      <protection/>
    </xf>
    <xf numFmtId="164" fontId="23" fillId="0" borderId="0" xfId="0" applyFont="1" applyAlignment="1">
      <alignment vertical="center"/>
    </xf>
    <xf numFmtId="164" fontId="0" fillId="0" borderId="0" xfId="22">
      <alignment/>
      <protection/>
    </xf>
    <xf numFmtId="164" fontId="0" fillId="0" borderId="0" xfId="22" applyAlignment="1">
      <alignment vertical="center"/>
      <protection/>
    </xf>
    <xf numFmtId="164" fontId="20" fillId="0" borderId="0" xfId="22" applyFont="1" applyAlignment="1">
      <alignment vertical="center"/>
      <protection/>
    </xf>
    <xf numFmtId="164" fontId="20" fillId="0" borderId="0" xfId="22" applyFont="1">
      <alignment/>
      <protection/>
    </xf>
    <xf numFmtId="164" fontId="29" fillId="0" borderId="0" xfId="22" applyFont="1" applyBorder="1" applyAlignment="1">
      <alignment horizontal="center" vertical="center" wrapText="1"/>
      <protection/>
    </xf>
    <xf numFmtId="164" fontId="29" fillId="0" borderId="0" xfId="22" applyFont="1" applyAlignment="1">
      <alignment horizontal="center" vertical="center" wrapText="1"/>
      <protection/>
    </xf>
    <xf numFmtId="164" fontId="30" fillId="0" borderId="0" xfId="22" applyFont="1" applyAlignment="1">
      <alignment horizontal="right" vertical="center"/>
      <protection/>
    </xf>
    <xf numFmtId="164" fontId="31" fillId="2" borderId="1" xfId="22" applyFont="1" applyFill="1" applyBorder="1" applyAlignment="1">
      <alignment horizontal="center" vertical="center"/>
      <protection/>
    </xf>
    <xf numFmtId="164" fontId="31" fillId="2" borderId="1" xfId="22" applyFont="1" applyFill="1" applyBorder="1" applyAlignment="1">
      <alignment horizontal="center" vertical="center" wrapText="1"/>
      <protection/>
    </xf>
    <xf numFmtId="164" fontId="32" fillId="2" borderId="1" xfId="22" applyFont="1" applyFill="1" applyBorder="1" applyAlignment="1">
      <alignment horizontal="center" vertical="center" wrapText="1"/>
      <protection/>
    </xf>
    <xf numFmtId="164" fontId="33" fillId="2" borderId="1" xfId="22" applyFont="1" applyFill="1" applyBorder="1" applyAlignment="1">
      <alignment horizontal="center" vertical="center" wrapText="1"/>
      <protection/>
    </xf>
    <xf numFmtId="164" fontId="34" fillId="0" borderId="1" xfId="22" applyFont="1" applyBorder="1" applyAlignment="1">
      <alignment horizontal="center" vertical="center"/>
      <protection/>
    </xf>
    <xf numFmtId="164" fontId="35" fillId="0" borderId="1" xfId="22" applyFont="1" applyBorder="1" applyAlignment="1">
      <alignment horizontal="center" vertical="center"/>
      <protection/>
    </xf>
    <xf numFmtId="164" fontId="35" fillId="0" borderId="1" xfId="22" applyFont="1" applyBorder="1" applyAlignment="1">
      <alignment horizontal="center" vertical="center" wrapText="1"/>
      <protection/>
    </xf>
    <xf numFmtId="168" fontId="35" fillId="0" borderId="1" xfId="22" applyNumberFormat="1" applyFont="1" applyBorder="1" applyAlignment="1">
      <alignment horizontal="center" vertical="center"/>
      <protection/>
    </xf>
    <xf numFmtId="168" fontId="35" fillId="0" borderId="1" xfId="22" applyNumberFormat="1" applyFont="1" applyBorder="1" applyAlignment="1">
      <alignment vertical="center" wrapText="1"/>
      <protection/>
    </xf>
    <xf numFmtId="164" fontId="35" fillId="0" borderId="1" xfId="22" applyFont="1" applyBorder="1" applyAlignment="1">
      <alignment vertical="center" wrapText="1"/>
      <protection/>
    </xf>
    <xf numFmtId="168" fontId="35" fillId="0" borderId="1" xfId="22" applyNumberFormat="1" applyFont="1" applyBorder="1" applyAlignment="1">
      <alignment horizontal="right" vertical="center"/>
      <protection/>
    </xf>
    <xf numFmtId="164" fontId="35" fillId="0" borderId="1" xfId="22" applyFont="1" applyBorder="1" applyAlignment="1">
      <alignment vertical="center"/>
      <protection/>
    </xf>
    <xf numFmtId="168" fontId="35" fillId="0" borderId="1" xfId="22" applyNumberFormat="1" applyFont="1" applyBorder="1" applyAlignment="1">
      <alignment vertical="center"/>
      <protection/>
    </xf>
    <xf numFmtId="164" fontId="35" fillId="0" borderId="1" xfId="22" applyFont="1" applyBorder="1" applyAlignment="1">
      <alignment wrapText="1"/>
      <protection/>
    </xf>
    <xf numFmtId="164" fontId="36" fillId="0" borderId="1" xfId="22" applyFont="1" applyBorder="1" applyAlignment="1">
      <alignment vertical="center" wrapText="1"/>
      <protection/>
    </xf>
    <xf numFmtId="164" fontId="37" fillId="5" borderId="1" xfId="22" applyFont="1" applyFill="1" applyBorder="1" applyAlignment="1">
      <alignment horizontal="center" vertical="center"/>
      <protection/>
    </xf>
    <xf numFmtId="164" fontId="36" fillId="5" borderId="1" xfId="22" applyFont="1" applyFill="1" applyBorder="1" applyAlignment="1">
      <alignment vertical="center" wrapText="1"/>
      <protection/>
    </xf>
    <xf numFmtId="172" fontId="38" fillId="5" borderId="1" xfId="22" applyNumberFormat="1" applyFont="1" applyFill="1" applyBorder="1" applyAlignment="1">
      <alignment horizontal="right" vertical="center"/>
      <protection/>
    </xf>
    <xf numFmtId="172" fontId="38" fillId="5" borderId="1" xfId="22" applyNumberFormat="1" applyFont="1" applyFill="1" applyBorder="1" applyAlignment="1">
      <alignment wrapText="1"/>
      <protection/>
    </xf>
    <xf numFmtId="172" fontId="38" fillId="5" borderId="1" xfId="22" applyNumberFormat="1" applyFont="1" applyFill="1" applyBorder="1" applyAlignment="1">
      <alignment vertical="center"/>
      <protection/>
    </xf>
    <xf numFmtId="164" fontId="39" fillId="5" borderId="1" xfId="22" applyFont="1" applyFill="1" applyBorder="1" applyAlignment="1">
      <alignment vertical="center"/>
      <protection/>
    </xf>
    <xf numFmtId="164" fontId="36" fillId="0" borderId="1" xfId="22" applyFont="1" applyBorder="1" applyAlignment="1">
      <alignment vertical="center"/>
      <protection/>
    </xf>
    <xf numFmtId="171" fontId="36" fillId="0" borderId="1" xfId="22" applyNumberFormat="1" applyFont="1" applyBorder="1" applyAlignment="1">
      <alignment horizontal="center" vertical="center"/>
      <protection/>
    </xf>
    <xf numFmtId="164" fontId="36" fillId="0" borderId="1" xfId="22" applyFont="1" applyBorder="1" applyAlignment="1">
      <alignment horizontal="center" vertical="center"/>
      <protection/>
    </xf>
    <xf numFmtId="168" fontId="36" fillId="0" borderId="1" xfId="22" applyNumberFormat="1" applyFont="1" applyBorder="1" applyAlignment="1">
      <alignment horizontal="right" vertical="center"/>
      <protection/>
    </xf>
    <xf numFmtId="164" fontId="36" fillId="0" borderId="1" xfId="22" applyFont="1" applyBorder="1" applyAlignment="1">
      <alignment wrapText="1"/>
      <protection/>
    </xf>
    <xf numFmtId="168" fontId="36" fillId="0" borderId="1" xfId="22" applyNumberFormat="1" applyFont="1" applyBorder="1" applyAlignment="1">
      <alignment vertical="center" wrapText="1"/>
      <protection/>
    </xf>
    <xf numFmtId="171" fontId="37" fillId="5" borderId="1" xfId="22" applyNumberFormat="1" applyFont="1" applyFill="1" applyBorder="1" applyAlignment="1">
      <alignment horizontal="center" vertical="center"/>
      <protection/>
    </xf>
    <xf numFmtId="164" fontId="40" fillId="5" borderId="1" xfId="22" applyFont="1" applyFill="1" applyBorder="1" applyAlignment="1">
      <alignment vertical="center" wrapText="1"/>
      <protection/>
    </xf>
    <xf numFmtId="168" fontId="38" fillId="5" borderId="1" xfId="22" applyNumberFormat="1" applyFont="1" applyFill="1" applyBorder="1" applyAlignment="1">
      <alignment horizontal="right" vertical="center"/>
      <protection/>
    </xf>
    <xf numFmtId="168" fontId="38" fillId="5" borderId="1" xfId="22" applyNumberFormat="1" applyFont="1" applyFill="1" applyBorder="1" applyAlignment="1">
      <alignment vertical="center" wrapText="1"/>
      <protection/>
    </xf>
    <xf numFmtId="164" fontId="36" fillId="0" borderId="1" xfId="22" applyFont="1" applyBorder="1" applyAlignment="1">
      <alignment horizontal="center" vertical="center"/>
      <protection/>
    </xf>
    <xf numFmtId="164" fontId="36" fillId="0" borderId="1" xfId="22" applyFont="1" applyBorder="1" applyAlignment="1">
      <alignment vertical="center" wrapText="1"/>
      <protection/>
    </xf>
    <xf numFmtId="168" fontId="36" fillId="0" borderId="1" xfId="22" applyNumberFormat="1" applyFont="1" applyBorder="1" applyAlignment="1">
      <alignment horizontal="right" vertical="center"/>
      <protection/>
    </xf>
    <xf numFmtId="164" fontId="20" fillId="0" borderId="1" xfId="22" applyFont="1" applyBorder="1" applyAlignment="1">
      <alignment horizontal="center" vertical="center"/>
      <protection/>
    </xf>
    <xf numFmtId="168" fontId="36" fillId="0" borderId="1" xfId="22" applyNumberFormat="1" applyFont="1" applyBorder="1" applyAlignment="1">
      <alignment vertical="center" wrapText="1"/>
      <protection/>
    </xf>
    <xf numFmtId="164" fontId="40" fillId="5" borderId="1" xfId="22" applyFont="1" applyFill="1" applyBorder="1" applyAlignment="1">
      <alignment vertical="center" wrapText="1"/>
      <protection/>
    </xf>
    <xf numFmtId="164" fontId="40" fillId="5" borderId="1" xfId="22" applyFont="1" applyFill="1" applyBorder="1" applyAlignment="1">
      <alignment vertical="center"/>
      <protection/>
    </xf>
    <xf numFmtId="164" fontId="36" fillId="0" borderId="1" xfId="22" applyFont="1" applyFill="1" applyBorder="1" applyAlignment="1">
      <alignment horizontal="center" vertical="center"/>
      <protection/>
    </xf>
    <xf numFmtId="164" fontId="36" fillId="0" borderId="1" xfId="22" applyFont="1" applyFill="1" applyBorder="1" applyAlignment="1">
      <alignment vertical="center" wrapText="1"/>
      <protection/>
    </xf>
    <xf numFmtId="168" fontId="36" fillId="0" borderId="1" xfId="22" applyNumberFormat="1" applyFont="1" applyFill="1" applyBorder="1" applyAlignment="1">
      <alignment horizontal="right" vertical="center"/>
      <protection/>
    </xf>
    <xf numFmtId="168" fontId="41" fillId="0" borderId="1" xfId="22" applyNumberFormat="1" applyFont="1" applyFill="1" applyBorder="1" applyAlignment="1">
      <alignment horizontal="right" vertical="center"/>
      <protection/>
    </xf>
    <xf numFmtId="168" fontId="36" fillId="0" borderId="1" xfId="22" applyNumberFormat="1" applyFont="1" applyFill="1" applyBorder="1" applyAlignment="1">
      <alignment vertical="center" wrapText="1"/>
      <protection/>
    </xf>
    <xf numFmtId="164" fontId="36" fillId="0" borderId="1" xfId="22" applyFont="1" applyFill="1" applyBorder="1" applyAlignment="1">
      <alignment vertical="center"/>
      <protection/>
    </xf>
    <xf numFmtId="164" fontId="40" fillId="0" borderId="1" xfId="22" applyFont="1" applyFill="1" applyBorder="1" applyAlignment="1">
      <alignment vertical="center"/>
      <protection/>
    </xf>
    <xf numFmtId="168" fontId="42" fillId="0" borderId="1" xfId="22" applyNumberFormat="1" applyFont="1" applyBorder="1" applyAlignment="1">
      <alignment vertical="center"/>
      <protection/>
    </xf>
    <xf numFmtId="164" fontId="43" fillId="5" borderId="1" xfId="22" applyFont="1" applyFill="1" applyBorder="1" applyAlignment="1">
      <alignment horizontal="center" vertical="center"/>
      <protection/>
    </xf>
    <xf numFmtId="164" fontId="0" fillId="5" borderId="1" xfId="22" applyFont="1" applyFill="1" applyBorder="1" applyAlignment="1">
      <alignment vertical="center" wrapText="1"/>
      <protection/>
    </xf>
    <xf numFmtId="168" fontId="41" fillId="5" borderId="1" xfId="22" applyNumberFormat="1" applyFont="1" applyFill="1" applyBorder="1" applyAlignment="1">
      <alignment vertical="center" wrapText="1"/>
      <protection/>
    </xf>
    <xf numFmtId="168" fontId="38" fillId="5" borderId="1" xfId="22" applyNumberFormat="1" applyFont="1" applyFill="1" applyBorder="1" applyAlignment="1">
      <alignment vertical="center"/>
      <protection/>
    </xf>
    <xf numFmtId="164" fontId="0" fillId="5" borderId="1" xfId="22" applyFont="1" applyFill="1" applyBorder="1" applyAlignment="1">
      <alignment vertical="center"/>
      <protection/>
    </xf>
    <xf numFmtId="164" fontId="20" fillId="0" borderId="1" xfId="22" applyFont="1" applyBorder="1" applyAlignment="1">
      <alignment horizontal="center" vertical="center"/>
      <protection/>
    </xf>
    <xf numFmtId="164" fontId="38" fillId="5" borderId="1" xfId="22" applyFont="1" applyFill="1" applyBorder="1" applyAlignment="1">
      <alignment vertical="center" wrapText="1"/>
      <protection/>
    </xf>
    <xf numFmtId="164" fontId="38" fillId="5" borderId="1" xfId="22" applyFont="1" applyFill="1" applyBorder="1" applyAlignment="1">
      <alignment vertical="center"/>
      <protection/>
    </xf>
    <xf numFmtId="164" fontId="44" fillId="9" borderId="1" xfId="22" applyFont="1" applyFill="1" applyBorder="1" applyAlignment="1">
      <alignment horizontal="center" vertical="center"/>
      <protection/>
    </xf>
    <xf numFmtId="164" fontId="45" fillId="9" borderId="1" xfId="22" applyFont="1" applyFill="1" applyBorder="1" applyAlignment="1">
      <alignment horizontal="left" vertical="center"/>
      <protection/>
    </xf>
    <xf numFmtId="172" fontId="44" fillId="9" borderId="1" xfId="22" applyNumberFormat="1" applyFont="1" applyFill="1" applyBorder="1" applyAlignment="1">
      <alignment vertical="center"/>
      <protection/>
    </xf>
    <xf numFmtId="168" fontId="44" fillId="9" borderId="1" xfId="22" applyNumberFormat="1" applyFont="1" applyFill="1" applyBorder="1" applyAlignment="1">
      <alignment vertical="center"/>
      <protection/>
    </xf>
    <xf numFmtId="168" fontId="44" fillId="9" borderId="1" xfId="22" applyNumberFormat="1" applyFont="1" applyFill="1" applyBorder="1" applyAlignment="1">
      <alignment vertical="center" wrapText="1"/>
      <protection/>
    </xf>
    <xf numFmtId="168" fontId="45" fillId="9" borderId="1" xfId="22" applyNumberFormat="1" applyFont="1" applyFill="1" applyBorder="1" applyAlignment="1">
      <alignment horizontal="center" vertical="center"/>
      <protection/>
    </xf>
    <xf numFmtId="164" fontId="0" fillId="0" borderId="0" xfId="22" applyFont="1" applyAlignment="1">
      <alignment vertical="center"/>
      <protection/>
    </xf>
    <xf numFmtId="164" fontId="0" fillId="0" borderId="0" xfId="22" applyFont="1" applyAlignment="1">
      <alignment vertical="center"/>
      <protection/>
    </xf>
    <xf numFmtId="164" fontId="46" fillId="0" borderId="0" xfId="22" applyFont="1">
      <alignment/>
      <protection/>
    </xf>
    <xf numFmtId="164" fontId="0" fillId="0" borderId="0" xfId="22" applyFont="1">
      <alignment/>
      <protection/>
    </xf>
    <xf numFmtId="164" fontId="47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48" fillId="0" borderId="0" xfId="0" applyFont="1" applyAlignment="1">
      <alignment horizontal="right" vertical="center"/>
    </xf>
    <xf numFmtId="164" fontId="31" fillId="2" borderId="1" xfId="0" applyFont="1" applyFill="1" applyBorder="1" applyAlignment="1">
      <alignment horizontal="center" vertical="center"/>
    </xf>
    <xf numFmtId="164" fontId="31" fillId="2" borderId="1" xfId="0" applyFont="1" applyFill="1" applyBorder="1" applyAlignment="1">
      <alignment horizontal="center" vertical="center" wrapText="1"/>
    </xf>
    <xf numFmtId="164" fontId="49" fillId="0" borderId="1" xfId="0" applyFont="1" applyBorder="1" applyAlignment="1">
      <alignment horizontal="center" vertical="center"/>
    </xf>
    <xf numFmtId="164" fontId="48" fillId="0" borderId="1" xfId="0" applyFont="1" applyBorder="1" applyAlignment="1">
      <alignment horizontal="center" vertical="center"/>
    </xf>
    <xf numFmtId="164" fontId="48" fillId="0" borderId="1" xfId="0" applyFont="1" applyBorder="1" applyAlignment="1">
      <alignment vertical="center"/>
    </xf>
    <xf numFmtId="168" fontId="48" fillId="0" borderId="1" xfId="0" applyNumberFormat="1" applyFont="1" applyBorder="1" applyAlignment="1">
      <alignment vertical="center"/>
    </xf>
    <xf numFmtId="164" fontId="50" fillId="6" borderId="1" xfId="0" applyFont="1" applyFill="1" applyBorder="1" applyAlignment="1">
      <alignment horizontal="center" vertical="center"/>
    </xf>
    <xf numFmtId="168" fontId="31" fillId="6" borderId="1" xfId="0" applyNumberFormat="1" applyFont="1" applyFill="1" applyBorder="1" applyAlignment="1">
      <alignment vertical="center"/>
    </xf>
    <xf numFmtId="164" fontId="51" fillId="0" borderId="0" xfId="0" applyFont="1" applyAlignment="1">
      <alignment vertical="center"/>
    </xf>
    <xf numFmtId="164" fontId="46" fillId="0" borderId="0" xfId="0" applyFont="1" applyAlignment="1">
      <alignment/>
    </xf>
    <xf numFmtId="164" fontId="47" fillId="0" borderId="0" xfId="0" applyFont="1" applyBorder="1" applyAlignment="1">
      <alignment horizontal="center" wrapText="1"/>
    </xf>
    <xf numFmtId="164" fontId="30" fillId="0" borderId="0" xfId="0" applyFont="1" applyAlignment="1">
      <alignment horizontal="right" vertical="center"/>
    </xf>
    <xf numFmtId="164" fontId="0" fillId="0" borderId="0" xfId="0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Font="1" applyBorder="1" applyAlignment="1">
      <alignment vertical="center" wrapText="1"/>
    </xf>
    <xf numFmtId="168" fontId="0" fillId="0" borderId="4" xfId="0" applyNumberFormat="1" applyBorder="1" applyAlignment="1">
      <alignment vertical="center"/>
    </xf>
    <xf numFmtId="164" fontId="52" fillId="0" borderId="1" xfId="0" applyFont="1" applyBorder="1" applyAlignment="1">
      <alignment horizontal="center" vertical="center"/>
    </xf>
    <xf numFmtId="168" fontId="38" fillId="0" borderId="1" xfId="0" applyNumberFormat="1" applyFont="1" applyBorder="1" applyAlignment="1">
      <alignment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Normalny_zal_Szczecin" xfId="27"/>
    <cellStyle name="Walutowy 2" xfId="28"/>
    <cellStyle name="Walutowy 2 2" xfId="29"/>
    <cellStyle name="Walutowy 3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B2" sqref="B2"/>
    </sheetView>
  </sheetViews>
  <sheetFormatPr defaultColWidth="9.140625" defaultRowHeight="11.25" customHeight="1"/>
  <cols>
    <col min="1" max="1" width="5.140625" style="1" customWidth="1"/>
    <col min="2" max="2" width="30.28125" style="1" customWidth="1"/>
    <col min="3" max="3" width="8.57421875" style="1" customWidth="1"/>
    <col min="4" max="4" width="8.00390625" style="1" customWidth="1"/>
    <col min="5" max="5" width="8.57421875" style="1" customWidth="1"/>
    <col min="6" max="6" width="12.28125" style="1" customWidth="1"/>
    <col min="7" max="7" width="10.140625" style="1" customWidth="1"/>
    <col min="8" max="8" width="12.00390625" style="1" customWidth="1"/>
    <col min="9" max="9" width="10.7109375" style="1" customWidth="1"/>
    <col min="10" max="10" width="9.7109375" style="1" customWidth="1"/>
    <col min="11" max="11" width="14.421875" style="1" customWidth="1"/>
    <col min="12" max="13" width="9.140625" style="1" customWidth="1"/>
    <col min="14" max="14" width="18.28125" style="1" customWidth="1"/>
    <col min="15" max="16384" width="9.14062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.75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36.75" customHeight="1">
      <c r="B8" s="5" t="s">
        <v>1</v>
      </c>
      <c r="C8" s="5"/>
      <c r="D8" s="5"/>
      <c r="E8" s="2"/>
    </row>
    <row r="9" spans="3:5" ht="0.75" customHeight="1">
      <c r="C9" s="5"/>
      <c r="D9" s="5"/>
      <c r="E9" s="5"/>
    </row>
    <row r="10" spans="3:5" ht="0.75" customHeight="1">
      <c r="C10" s="5"/>
      <c r="D10" s="5"/>
      <c r="E10" s="5"/>
    </row>
    <row r="11" spans="1:11" ht="10.5" customHeight="1">
      <c r="A11" s="6" t="s">
        <v>2</v>
      </c>
      <c r="B11" s="6" t="s">
        <v>3</v>
      </c>
      <c r="C11" s="6" t="s">
        <v>4</v>
      </c>
      <c r="D11" s="6"/>
      <c r="E11" s="6"/>
      <c r="F11" s="6" t="s">
        <v>5</v>
      </c>
      <c r="G11" s="6"/>
      <c r="H11" s="6"/>
      <c r="I11" s="6"/>
      <c r="J11" s="6"/>
      <c r="K11" s="6"/>
    </row>
    <row r="12" spans="1:11" ht="12" customHeight="1">
      <c r="A12" s="6"/>
      <c r="B12" s="6"/>
      <c r="C12" s="6"/>
      <c r="D12" s="6"/>
      <c r="E12" s="6"/>
      <c r="F12" s="6" t="s">
        <v>6</v>
      </c>
      <c r="G12" s="6" t="s">
        <v>7</v>
      </c>
      <c r="H12" s="6"/>
      <c r="I12" s="6" t="s">
        <v>8</v>
      </c>
      <c r="J12" s="6" t="s">
        <v>7</v>
      </c>
      <c r="K12" s="6"/>
    </row>
    <row r="13" spans="1:11" ht="84.75" customHeight="1">
      <c r="A13" s="6"/>
      <c r="B13" s="6"/>
      <c r="C13" s="6"/>
      <c r="D13" s="6"/>
      <c r="E13" s="6"/>
      <c r="F13" s="6"/>
      <c r="G13" s="7" t="s">
        <v>9</v>
      </c>
      <c r="H13" s="8" t="s">
        <v>10</v>
      </c>
      <c r="I13" s="6"/>
      <c r="J13" s="7" t="s">
        <v>9</v>
      </c>
      <c r="K13" s="8" t="s">
        <v>10</v>
      </c>
    </row>
    <row r="14" spans="1:11" ht="22.5" customHeight="1">
      <c r="A14" s="6"/>
      <c r="B14" s="6"/>
      <c r="C14" s="9" t="s">
        <v>11</v>
      </c>
      <c r="D14" s="6" t="s">
        <v>12</v>
      </c>
      <c r="E14" s="9" t="s">
        <v>13</v>
      </c>
      <c r="F14" s="6"/>
      <c r="G14" s="6"/>
      <c r="H14" s="9"/>
      <c r="I14" s="6"/>
      <c r="J14" s="6"/>
      <c r="K14" s="9"/>
    </row>
    <row r="15" spans="1:11" s="11" customFormat="1" ht="15.75" customHeight="1">
      <c r="A15" s="10">
        <v>1</v>
      </c>
      <c r="B15" s="10">
        <v>2</v>
      </c>
      <c r="C15" s="10">
        <v>3</v>
      </c>
      <c r="D15" s="10"/>
      <c r="E15" s="10"/>
      <c r="F15" s="10">
        <v>4</v>
      </c>
      <c r="G15" s="10">
        <v>5</v>
      </c>
      <c r="H15" s="10">
        <v>6</v>
      </c>
      <c r="I15" s="10">
        <v>7</v>
      </c>
      <c r="J15" s="10">
        <v>8</v>
      </c>
      <c r="K15" s="10">
        <v>9</v>
      </c>
    </row>
    <row r="16" spans="1:11" s="11" customFormat="1" ht="16.5" customHeight="1">
      <c r="A16" s="12">
        <v>710</v>
      </c>
      <c r="B16" s="13" t="s">
        <v>14</v>
      </c>
      <c r="C16" s="14">
        <v>15000</v>
      </c>
      <c r="D16" s="14">
        <f>SUM(D17)</f>
        <v>-15000</v>
      </c>
      <c r="E16" s="14">
        <f>SUM(C16:D16)</f>
        <v>0</v>
      </c>
      <c r="F16" s="14"/>
      <c r="G16" s="14"/>
      <c r="H16" s="14"/>
      <c r="I16" s="14"/>
      <c r="J16" s="15"/>
      <c r="K16" s="14"/>
    </row>
    <row r="17" spans="1:11" s="11" customFormat="1" ht="56.25" customHeight="1">
      <c r="A17" s="10"/>
      <c r="B17" s="16" t="s">
        <v>15</v>
      </c>
      <c r="C17" s="17">
        <v>15000</v>
      </c>
      <c r="D17" s="17">
        <v>-15000</v>
      </c>
      <c r="E17" s="17">
        <f>SUM(C17:D17)</f>
        <v>0</v>
      </c>
      <c r="F17" s="17">
        <v>-15000</v>
      </c>
      <c r="G17" s="17">
        <v>-15000</v>
      </c>
      <c r="H17" s="17"/>
      <c r="I17" s="17"/>
      <c r="J17" s="17"/>
      <c r="K17" s="17"/>
    </row>
    <row r="18" spans="1:11" s="11" customFormat="1" ht="20.25" customHeight="1">
      <c r="A18" s="12">
        <v>750</v>
      </c>
      <c r="B18" s="18" t="s">
        <v>16</v>
      </c>
      <c r="C18" s="14">
        <v>79044</v>
      </c>
      <c r="D18" s="14">
        <f>SUM(D19)</f>
        <v>12025</v>
      </c>
      <c r="E18" s="14">
        <f>SUM(C18:D18)</f>
        <v>91069</v>
      </c>
      <c r="F18" s="14">
        <v>91069</v>
      </c>
      <c r="G18" s="14">
        <v>79969</v>
      </c>
      <c r="H18" s="14"/>
      <c r="I18" s="14"/>
      <c r="J18" s="14"/>
      <c r="K18" s="14"/>
    </row>
    <row r="19" spans="1:11" s="11" customFormat="1" ht="65.25" customHeight="1">
      <c r="A19" s="10"/>
      <c r="B19" s="16" t="s">
        <v>17</v>
      </c>
      <c r="C19" s="17">
        <v>67944</v>
      </c>
      <c r="D19" s="17">
        <v>12025</v>
      </c>
      <c r="E19" s="17">
        <f>SUM(C19:D19)</f>
        <v>79969</v>
      </c>
      <c r="F19" s="17">
        <v>12025</v>
      </c>
      <c r="G19" s="17">
        <v>12025</v>
      </c>
      <c r="H19" s="17"/>
      <c r="I19" s="17"/>
      <c r="J19" s="17"/>
      <c r="K19" s="17"/>
    </row>
    <row r="20" spans="1:11" s="11" customFormat="1" ht="19.5" customHeight="1">
      <c r="A20" s="12">
        <v>758</v>
      </c>
      <c r="B20" s="18" t="s">
        <v>18</v>
      </c>
      <c r="C20" s="14">
        <v>14285233</v>
      </c>
      <c r="D20" s="14">
        <f>SUM(D21)</f>
        <v>-132346</v>
      </c>
      <c r="E20" s="14">
        <f>SUM(C20:D20)</f>
        <v>14152887</v>
      </c>
      <c r="F20" s="14">
        <v>14152887</v>
      </c>
      <c r="G20" s="14"/>
      <c r="H20" s="15"/>
      <c r="I20" s="15"/>
      <c r="J20" s="15"/>
      <c r="K20" s="15"/>
    </row>
    <row r="21" spans="1:11" s="11" customFormat="1" ht="46.5" customHeight="1">
      <c r="A21" s="10"/>
      <c r="B21" s="16" t="s">
        <v>19</v>
      </c>
      <c r="C21" s="17">
        <v>14265233</v>
      </c>
      <c r="D21" s="17">
        <v>-132346</v>
      </c>
      <c r="E21" s="17">
        <f>SUM(C21:D21)</f>
        <v>14132887</v>
      </c>
      <c r="F21" s="17">
        <v>-132346</v>
      </c>
      <c r="G21" s="17"/>
      <c r="H21" s="17"/>
      <c r="I21" s="17"/>
      <c r="J21" s="17"/>
      <c r="K21" s="17"/>
    </row>
    <row r="22" spans="1:11" s="11" customFormat="1" ht="21.75" customHeight="1">
      <c r="A22" s="12">
        <v>801</v>
      </c>
      <c r="B22" s="18" t="s">
        <v>20</v>
      </c>
      <c r="C22" s="14">
        <v>0</v>
      </c>
      <c r="D22" s="14">
        <v>16020</v>
      </c>
      <c r="E22" s="14">
        <f>SUM(C22:D22)</f>
        <v>16020</v>
      </c>
      <c r="F22" s="14">
        <v>16020</v>
      </c>
      <c r="G22" s="14"/>
      <c r="H22" s="14"/>
      <c r="I22" s="14"/>
      <c r="J22" s="14"/>
      <c r="K22" s="14"/>
    </row>
    <row r="23" spans="1:11" s="11" customFormat="1" ht="44.25" customHeight="1">
      <c r="A23" s="10"/>
      <c r="B23" s="16" t="s">
        <v>21</v>
      </c>
      <c r="C23" s="17">
        <v>0</v>
      </c>
      <c r="D23" s="17">
        <v>16020</v>
      </c>
      <c r="E23" s="17">
        <f>SUM(C23:D23)</f>
        <v>16020</v>
      </c>
      <c r="F23" s="17">
        <v>16020</v>
      </c>
      <c r="G23" s="17"/>
      <c r="H23" s="17"/>
      <c r="I23" s="17"/>
      <c r="J23" s="17"/>
      <c r="K23" s="17"/>
    </row>
    <row r="24" spans="1:11" s="11" customFormat="1" ht="25.5" customHeight="1">
      <c r="A24" s="12">
        <v>852</v>
      </c>
      <c r="B24" s="18" t="s">
        <v>22</v>
      </c>
      <c r="C24" s="14">
        <v>5042800</v>
      </c>
      <c r="D24" s="14">
        <f>SUM(D25:D26)</f>
        <v>13200</v>
      </c>
      <c r="E24" s="14">
        <f>SUM(C24:D24)</f>
        <v>5056000</v>
      </c>
      <c r="F24" s="14">
        <v>5056000</v>
      </c>
      <c r="G24" s="14">
        <v>5036000</v>
      </c>
      <c r="H24" s="14"/>
      <c r="I24" s="14"/>
      <c r="J24" s="14"/>
      <c r="K24" s="14"/>
    </row>
    <row r="25" spans="1:11" s="11" customFormat="1" ht="44.25" customHeight="1">
      <c r="A25" s="10"/>
      <c r="B25" s="16" t="s">
        <v>17</v>
      </c>
      <c r="C25" s="17">
        <v>4041600</v>
      </c>
      <c r="D25" s="17">
        <v>5400</v>
      </c>
      <c r="E25" s="17">
        <f>SUM(C25:D25)</f>
        <v>4047000</v>
      </c>
      <c r="F25" s="17">
        <v>5400</v>
      </c>
      <c r="G25" s="17">
        <v>5400</v>
      </c>
      <c r="H25" s="17"/>
      <c r="I25" s="17"/>
      <c r="J25" s="17"/>
      <c r="K25" s="17"/>
    </row>
    <row r="26" spans="1:11" s="11" customFormat="1" ht="44.25" customHeight="1">
      <c r="A26" s="10"/>
      <c r="B26" s="16" t="s">
        <v>23</v>
      </c>
      <c r="C26" s="17">
        <v>981200</v>
      </c>
      <c r="D26" s="17">
        <v>7800</v>
      </c>
      <c r="E26" s="17">
        <f>SUM(C26:D26)</f>
        <v>989000</v>
      </c>
      <c r="F26" s="17">
        <v>7800</v>
      </c>
      <c r="G26" s="17">
        <v>7800</v>
      </c>
      <c r="H26" s="17"/>
      <c r="I26" s="17"/>
      <c r="J26" s="17"/>
      <c r="K26" s="17"/>
    </row>
    <row r="27" spans="1:11" s="11" customFormat="1" ht="22.5" customHeight="1">
      <c r="A27" s="12">
        <v>853</v>
      </c>
      <c r="B27" s="18" t="s">
        <v>24</v>
      </c>
      <c r="C27" s="14">
        <v>0</v>
      </c>
      <c r="D27" s="14">
        <f>SUM(D28:D29)</f>
        <v>151499.09999999998</v>
      </c>
      <c r="E27" s="14">
        <f>SUM(C27:D27)</f>
        <v>151499.09999999998</v>
      </c>
      <c r="F27" s="14">
        <v>151499.1</v>
      </c>
      <c r="G27" s="14"/>
      <c r="H27" s="14">
        <f>SUM(F27:G27)</f>
        <v>151499.1</v>
      </c>
      <c r="I27" s="14"/>
      <c r="J27" s="14"/>
      <c r="K27" s="14"/>
    </row>
    <row r="28" spans="1:11" s="11" customFormat="1" ht="46.5" customHeight="1">
      <c r="A28" s="10"/>
      <c r="B28" s="16" t="s">
        <v>25</v>
      </c>
      <c r="C28" s="17">
        <v>0</v>
      </c>
      <c r="D28" s="17">
        <v>143881.83</v>
      </c>
      <c r="E28" s="17">
        <f>SUM(C28:D28)</f>
        <v>143881.83</v>
      </c>
      <c r="F28" s="17">
        <v>143881.83</v>
      </c>
      <c r="G28" s="17"/>
      <c r="H28" s="17">
        <v>143881.83</v>
      </c>
      <c r="I28" s="17"/>
      <c r="J28" s="17"/>
      <c r="K28" s="17"/>
    </row>
    <row r="29" spans="1:11" s="11" customFormat="1" ht="48.75" customHeight="1">
      <c r="A29" s="10"/>
      <c r="B29" s="16" t="s">
        <v>25</v>
      </c>
      <c r="C29" s="17">
        <v>0</v>
      </c>
      <c r="D29" s="17">
        <v>7617.27</v>
      </c>
      <c r="E29" s="17">
        <f>SUM(C29:D29)</f>
        <v>7617.27</v>
      </c>
      <c r="F29" s="17">
        <v>7617.27</v>
      </c>
      <c r="G29" s="17"/>
      <c r="H29" s="17">
        <v>7617.27</v>
      </c>
      <c r="I29" s="17"/>
      <c r="J29" s="17"/>
      <c r="K29" s="17"/>
    </row>
    <row r="30" spans="1:11" s="11" customFormat="1" ht="22.5" customHeight="1">
      <c r="A30" s="12">
        <v>926</v>
      </c>
      <c r="B30" s="18" t="s">
        <v>26</v>
      </c>
      <c r="C30" s="14">
        <v>0</v>
      </c>
      <c r="D30" s="14">
        <f>SUM(D31:D32)</f>
        <v>58680</v>
      </c>
      <c r="E30" s="14">
        <f>SUM(C30:D30)</f>
        <v>58680</v>
      </c>
      <c r="F30" s="14">
        <v>58680</v>
      </c>
      <c r="G30" s="14"/>
      <c r="H30" s="14">
        <v>58680</v>
      </c>
      <c r="I30" s="14"/>
      <c r="J30" s="14"/>
      <c r="K30" s="14"/>
    </row>
    <row r="31" spans="1:11" s="11" customFormat="1" ht="46.5" customHeight="1">
      <c r="A31" s="10"/>
      <c r="B31" s="16" t="s">
        <v>25</v>
      </c>
      <c r="C31" s="17">
        <v>0</v>
      </c>
      <c r="D31" s="17">
        <v>49878</v>
      </c>
      <c r="E31" s="17">
        <f>SUM(C31:D31)</f>
        <v>49878</v>
      </c>
      <c r="F31" s="17">
        <v>49878</v>
      </c>
      <c r="G31" s="17"/>
      <c r="H31" s="17">
        <v>49878</v>
      </c>
      <c r="I31" s="17"/>
      <c r="J31" s="17"/>
      <c r="K31" s="17"/>
    </row>
    <row r="32" spans="1:11" s="11" customFormat="1" ht="44.25" customHeight="1">
      <c r="A32" s="10"/>
      <c r="B32" s="16" t="s">
        <v>25</v>
      </c>
      <c r="C32" s="17">
        <v>0</v>
      </c>
      <c r="D32" s="17">
        <v>8802</v>
      </c>
      <c r="E32" s="17">
        <f>SUM(C32:D32)</f>
        <v>8802</v>
      </c>
      <c r="F32" s="17">
        <v>8802</v>
      </c>
      <c r="G32" s="17"/>
      <c r="H32" s="17">
        <v>8802</v>
      </c>
      <c r="I32" s="17"/>
      <c r="J32" s="17"/>
      <c r="K32" s="17"/>
    </row>
    <row r="33" spans="1:11" ht="20.25" customHeight="1">
      <c r="A33" s="19"/>
      <c r="B33" s="19" t="s">
        <v>27</v>
      </c>
      <c r="C33" s="20">
        <v>29352001</v>
      </c>
      <c r="D33" s="20">
        <f>D16+D18+D20+D22+D24+D27+D30</f>
        <v>104078.09999999998</v>
      </c>
      <c r="E33" s="20">
        <f>SUM(C33:D33)</f>
        <v>29456079.1</v>
      </c>
      <c r="F33" s="20">
        <v>27057668.6</v>
      </c>
      <c r="G33" s="21">
        <v>5118170</v>
      </c>
      <c r="H33" s="20">
        <v>210179.1</v>
      </c>
      <c r="I33" s="20">
        <v>2398410.5</v>
      </c>
      <c r="J33" s="20"/>
      <c r="K33" s="20">
        <v>2190910.5</v>
      </c>
    </row>
    <row r="37" ht="11.25" customHeight="1">
      <c r="B37" s="22" t="s">
        <v>28</v>
      </c>
    </row>
    <row r="38" ht="11.25" customHeight="1">
      <c r="B38" s="1" t="s">
        <v>29</v>
      </c>
    </row>
    <row r="39" spans="2:5" ht="11.25" customHeight="1">
      <c r="B39" s="23" t="s">
        <v>30</v>
      </c>
      <c r="C39" s="23"/>
      <c r="D39" s="23"/>
      <c r="E39" s="23"/>
    </row>
    <row r="40" spans="2:5" ht="11.25" customHeight="1">
      <c r="B40" s="23" t="s">
        <v>31</v>
      </c>
      <c r="C40" s="23"/>
      <c r="D40" s="23"/>
      <c r="E40" s="23"/>
    </row>
    <row r="41" spans="2:5" ht="11.25" customHeight="1">
      <c r="B41" s="23" t="s">
        <v>32</v>
      </c>
      <c r="C41" s="23"/>
      <c r="D41" s="23"/>
      <c r="E41" s="23"/>
    </row>
    <row r="42" spans="2:5" ht="11.25" customHeight="1">
      <c r="B42" s="23" t="s">
        <v>33</v>
      </c>
      <c r="C42" s="23"/>
      <c r="D42" s="23"/>
      <c r="E42" s="23"/>
    </row>
    <row r="43" spans="2:5" ht="11.25" customHeight="1">
      <c r="B43" s="23" t="s">
        <v>34</v>
      </c>
      <c r="C43" s="23"/>
      <c r="D43" s="23"/>
      <c r="E43" s="23"/>
    </row>
    <row r="44" spans="2:5" ht="11.25" customHeight="1">
      <c r="B44" s="23" t="s">
        <v>35</v>
      </c>
      <c r="C44" s="23"/>
      <c r="D44" s="23"/>
      <c r="E44" s="23"/>
    </row>
    <row r="45" spans="2:11" ht="11.25" customHeight="1">
      <c r="B45" s="24" t="s">
        <v>36</v>
      </c>
      <c r="C45" s="24"/>
      <c r="D45" s="24"/>
      <c r="E45" s="24"/>
      <c r="F45" s="24"/>
      <c r="G45" s="24"/>
      <c r="H45" s="24"/>
      <c r="I45" s="24"/>
      <c r="J45" s="24"/>
      <c r="K45" s="24"/>
    </row>
    <row r="46" spans="2:11" ht="11.25" customHeight="1">
      <c r="B46" s="25" t="s">
        <v>37</v>
      </c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11.25" customHeight="1">
      <c r="B47" s="24" t="s">
        <v>38</v>
      </c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1.25" customHeight="1">
      <c r="B48" s="25" t="s">
        <v>39</v>
      </c>
      <c r="C48" s="24"/>
      <c r="D48" s="24"/>
      <c r="E48" s="24"/>
      <c r="F48" s="24"/>
      <c r="G48" s="24"/>
      <c r="H48" s="24"/>
      <c r="I48" s="24"/>
      <c r="J48" s="24"/>
      <c r="K48" s="24"/>
    </row>
    <row r="49" spans="2:5" ht="11.25" customHeight="1">
      <c r="B49" s="23" t="s">
        <v>40</v>
      </c>
      <c r="C49" s="23"/>
      <c r="D49" s="23"/>
      <c r="E49" s="23"/>
    </row>
    <row r="50" spans="2:5" ht="11.25" customHeight="1">
      <c r="B50" s="23"/>
      <c r="C50" s="23"/>
      <c r="D50" s="23"/>
      <c r="E50" s="23"/>
    </row>
    <row r="51" spans="2:5" ht="11.25" customHeight="1">
      <c r="B51" s="23"/>
      <c r="C51" s="23"/>
      <c r="D51" s="23"/>
      <c r="E51" s="23"/>
    </row>
    <row r="52" spans="2:5" ht="11.25" customHeight="1">
      <c r="B52" s="23"/>
      <c r="C52" s="23"/>
      <c r="D52" s="23"/>
      <c r="E52" s="23"/>
    </row>
    <row r="53" spans="2:5" ht="11.25" customHeight="1">
      <c r="B53" s="23"/>
      <c r="C53" s="23"/>
      <c r="D53" s="23"/>
      <c r="E53" s="23"/>
    </row>
    <row r="54" spans="2:5" ht="11.25" customHeight="1">
      <c r="B54" s="23"/>
      <c r="C54" s="23"/>
      <c r="D54" s="23"/>
      <c r="E54" s="23"/>
    </row>
    <row r="55" spans="2:5" ht="11.25" customHeight="1">
      <c r="B55" s="23"/>
      <c r="C55" s="23"/>
      <c r="D55" s="23"/>
      <c r="E55" s="23"/>
    </row>
    <row r="56" spans="2:5" ht="11.25" customHeight="1">
      <c r="B56" s="23"/>
      <c r="C56" s="23"/>
      <c r="D56" s="23"/>
      <c r="E56" s="23"/>
    </row>
    <row r="57" spans="2:5" ht="11.25" customHeight="1">
      <c r="B57" s="23"/>
      <c r="C57" s="23"/>
      <c r="D57" s="23"/>
      <c r="E57" s="23"/>
    </row>
    <row r="58" spans="2:5" ht="11.25" customHeight="1">
      <c r="B58" s="23"/>
      <c r="C58" s="23"/>
      <c r="D58" s="23"/>
      <c r="E58" s="23"/>
    </row>
    <row r="59" spans="2:5" ht="11.25" customHeight="1">
      <c r="B59" s="23"/>
      <c r="C59" s="23"/>
      <c r="D59" s="23"/>
      <c r="E59" s="23"/>
    </row>
    <row r="60" spans="2:5" ht="11.25" customHeight="1">
      <c r="B60" s="23"/>
      <c r="C60" s="23"/>
      <c r="D60" s="23"/>
      <c r="E60" s="23"/>
    </row>
    <row r="61" spans="2:5" ht="11.25" customHeight="1">
      <c r="B61" s="23"/>
      <c r="C61" s="23"/>
      <c r="D61" s="23"/>
      <c r="E61" s="23"/>
    </row>
    <row r="62" spans="2:5" ht="11.25" customHeight="1">
      <c r="B62" s="23"/>
      <c r="C62" s="23"/>
      <c r="D62" s="23"/>
      <c r="E62" s="23"/>
    </row>
    <row r="63" spans="2:5" ht="11.25" customHeight="1">
      <c r="B63" s="23"/>
      <c r="C63" s="23"/>
      <c r="D63" s="23"/>
      <c r="E63" s="23"/>
    </row>
    <row r="64" spans="2:5" ht="11.25" customHeight="1">
      <c r="B64" s="23"/>
      <c r="C64" s="23"/>
      <c r="D64" s="23"/>
      <c r="E64" s="23"/>
    </row>
  </sheetData>
  <mergeCells count="12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B1" sqref="B1"/>
    </sheetView>
  </sheetViews>
  <sheetFormatPr defaultColWidth="9.140625" defaultRowHeight="11.25" customHeight="1"/>
  <cols>
    <col min="1" max="1" width="6.8515625" style="1" customWidth="1"/>
    <col min="2" max="2" width="9.57421875" style="1" customWidth="1"/>
    <col min="3" max="3" width="35.140625" style="1" customWidth="1"/>
    <col min="4" max="6" width="12.8515625" style="1" customWidth="1"/>
    <col min="7" max="7" width="13.57421875" style="1" customWidth="1"/>
    <col min="8" max="8" width="12.421875" style="1" customWidth="1"/>
    <col min="9" max="9" width="9.140625" style="1" customWidth="1"/>
    <col min="10" max="10" width="13.57421875" style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4:8" ht="11.25" customHeight="1">
      <c r="D1" s="3"/>
      <c r="E1" s="3"/>
      <c r="F1" s="3"/>
      <c r="G1" s="3"/>
      <c r="H1" s="26" t="s">
        <v>41</v>
      </c>
    </row>
    <row r="2" spans="4:8" ht="11.25" customHeight="1">
      <c r="D2" s="3"/>
      <c r="E2" s="3"/>
      <c r="F2" s="3"/>
      <c r="G2" s="3"/>
      <c r="H2" s="26" t="s">
        <v>42</v>
      </c>
    </row>
    <row r="3" ht="18" customHeight="1">
      <c r="C3" s="1" t="s">
        <v>43</v>
      </c>
    </row>
    <row r="4" spans="1:8" ht="18.75" customHeight="1">
      <c r="A4" s="27"/>
      <c r="B4" s="27"/>
      <c r="C4" s="27"/>
      <c r="D4" s="27" t="s">
        <v>44</v>
      </c>
      <c r="E4" s="27"/>
      <c r="F4" s="27"/>
      <c r="G4" s="27"/>
      <c r="H4" s="27"/>
    </row>
    <row r="5" spans="1:8" ht="16.5" customHeight="1">
      <c r="A5" s="27" t="s">
        <v>2</v>
      </c>
      <c r="B5" s="27" t="s">
        <v>45</v>
      </c>
      <c r="C5" s="27" t="s">
        <v>46</v>
      </c>
      <c r="D5" s="27" t="s">
        <v>4</v>
      </c>
      <c r="E5" s="27"/>
      <c r="F5" s="27"/>
      <c r="G5" s="27" t="s">
        <v>5</v>
      </c>
      <c r="H5" s="27"/>
    </row>
    <row r="6" spans="1:8" ht="10.5" customHeight="1">
      <c r="A6" s="27"/>
      <c r="B6" s="27"/>
      <c r="C6" s="27"/>
      <c r="D6" s="27"/>
      <c r="E6" s="27"/>
      <c r="F6" s="27"/>
      <c r="G6" s="27" t="s">
        <v>6</v>
      </c>
      <c r="H6" s="28" t="s">
        <v>8</v>
      </c>
    </row>
    <row r="7" spans="1:8" ht="17.25" customHeight="1">
      <c r="A7" s="27"/>
      <c r="B7" s="27"/>
      <c r="C7" s="27"/>
      <c r="D7" s="28" t="s">
        <v>11</v>
      </c>
      <c r="E7" s="28" t="s">
        <v>12</v>
      </c>
      <c r="F7" s="28" t="s">
        <v>47</v>
      </c>
      <c r="G7" s="27"/>
      <c r="H7" s="28"/>
    </row>
    <row r="8" spans="1:8" s="11" customFormat="1" ht="12.75" customHeight="1">
      <c r="A8" s="29">
        <v>1</v>
      </c>
      <c r="B8" s="29">
        <v>2</v>
      </c>
      <c r="C8" s="29">
        <v>3</v>
      </c>
      <c r="D8" s="29">
        <v>4</v>
      </c>
      <c r="E8" s="29"/>
      <c r="F8" s="29"/>
      <c r="G8" s="29">
        <v>5</v>
      </c>
      <c r="H8" s="29">
        <v>6</v>
      </c>
    </row>
    <row r="9" spans="1:8" s="11" customFormat="1" ht="12.75" customHeight="1">
      <c r="A9" s="30">
        <v>600</v>
      </c>
      <c r="B9" s="30" t="s">
        <v>48</v>
      </c>
      <c r="C9" s="30"/>
      <c r="D9" s="31">
        <v>4357197.08</v>
      </c>
      <c r="E9" s="31">
        <f>SUM(E10:E12)</f>
        <v>186587</v>
      </c>
      <c r="F9" s="31">
        <f>SUM(D9:E9)</f>
        <v>4543784.08</v>
      </c>
      <c r="G9" s="31">
        <v>820587</v>
      </c>
      <c r="H9" s="31">
        <v>3723197.08</v>
      </c>
    </row>
    <row r="10" spans="1:8" s="11" customFormat="1" ht="12.75" customHeight="1">
      <c r="A10" s="29"/>
      <c r="B10" s="29">
        <v>60016</v>
      </c>
      <c r="C10" s="29" t="s">
        <v>49</v>
      </c>
      <c r="D10" s="32">
        <v>4357197.08</v>
      </c>
      <c r="E10" s="32">
        <v>16087</v>
      </c>
      <c r="F10" s="32">
        <f>SUM(D10:E12)</f>
        <v>4543784.08</v>
      </c>
      <c r="G10" s="32">
        <v>16087</v>
      </c>
      <c r="H10" s="32"/>
    </row>
    <row r="11" spans="1:8" s="11" customFormat="1" ht="12.75" customHeight="1">
      <c r="A11" s="29"/>
      <c r="B11" s="29"/>
      <c r="C11" s="29"/>
      <c r="D11" s="32"/>
      <c r="E11" s="32">
        <v>500</v>
      </c>
      <c r="F11" s="32"/>
      <c r="G11" s="32">
        <v>500</v>
      </c>
      <c r="H11" s="31"/>
    </row>
    <row r="12" spans="1:8" s="11" customFormat="1" ht="12.75" customHeight="1">
      <c r="A12" s="29"/>
      <c r="B12" s="29"/>
      <c r="C12" s="29"/>
      <c r="D12" s="32"/>
      <c r="E12" s="32">
        <v>170000</v>
      </c>
      <c r="F12" s="32"/>
      <c r="G12" s="32"/>
      <c r="H12" s="32">
        <v>170000</v>
      </c>
    </row>
    <row r="13" spans="1:8" s="11" customFormat="1" ht="15" customHeight="1">
      <c r="A13" s="33">
        <v>630</v>
      </c>
      <c r="B13" s="34" t="s">
        <v>50</v>
      </c>
      <c r="C13" s="34"/>
      <c r="D13" s="35">
        <v>37000</v>
      </c>
      <c r="E13" s="35">
        <f>SUM(E14:E15)</f>
        <v>-16900</v>
      </c>
      <c r="F13" s="35">
        <f>SUM(D13:E13)</f>
        <v>20100</v>
      </c>
      <c r="G13" s="35">
        <v>20100</v>
      </c>
      <c r="H13" s="35"/>
    </row>
    <row r="14" spans="1:8" s="11" customFormat="1" ht="12.75" customHeight="1">
      <c r="A14" s="36"/>
      <c r="B14" s="36">
        <v>63095</v>
      </c>
      <c r="C14" s="37" t="s">
        <v>51</v>
      </c>
      <c r="D14" s="38">
        <v>37000</v>
      </c>
      <c r="E14" s="38">
        <v>-15000</v>
      </c>
      <c r="F14" s="38">
        <f>SUM(D14:E15)</f>
        <v>20100</v>
      </c>
      <c r="G14" s="38">
        <v>-15000</v>
      </c>
      <c r="H14" s="38"/>
    </row>
    <row r="15" spans="1:8" s="11" customFormat="1" ht="12.75" customHeight="1">
      <c r="A15" s="36"/>
      <c r="B15" s="36"/>
      <c r="C15" s="36"/>
      <c r="D15" s="38"/>
      <c r="E15" s="38">
        <v>-1900</v>
      </c>
      <c r="F15" s="38"/>
      <c r="G15" s="38">
        <v>-1900</v>
      </c>
      <c r="H15" s="38"/>
    </row>
    <row r="16" spans="1:8" s="11" customFormat="1" ht="12.75" customHeight="1">
      <c r="A16" s="33">
        <v>710</v>
      </c>
      <c r="B16" s="33" t="s">
        <v>14</v>
      </c>
      <c r="C16" s="33"/>
      <c r="D16" s="35">
        <v>295000</v>
      </c>
      <c r="E16" s="35">
        <f>SUM(E17:E18)</f>
        <v>-115000</v>
      </c>
      <c r="F16" s="35">
        <f>SUM(D16:E16)</f>
        <v>180000</v>
      </c>
      <c r="G16" s="35">
        <v>180000</v>
      </c>
      <c r="H16" s="35"/>
    </row>
    <row r="17" spans="1:8" s="11" customFormat="1" ht="12.75" customHeight="1">
      <c r="A17" s="36"/>
      <c r="B17" s="36">
        <v>71004</v>
      </c>
      <c r="C17" s="36" t="s">
        <v>52</v>
      </c>
      <c r="D17" s="38">
        <v>270000</v>
      </c>
      <c r="E17" s="38">
        <v>-100000</v>
      </c>
      <c r="F17" s="38">
        <f>SUM(D17:E17)</f>
        <v>170000</v>
      </c>
      <c r="G17" s="38">
        <v>-100000</v>
      </c>
      <c r="H17" s="38"/>
    </row>
    <row r="18" spans="1:8" s="11" customFormat="1" ht="12.75" customHeight="1">
      <c r="A18" s="36"/>
      <c r="B18" s="36">
        <v>71035</v>
      </c>
      <c r="C18" s="36" t="s">
        <v>53</v>
      </c>
      <c r="D18" s="38">
        <v>25000</v>
      </c>
      <c r="E18" s="38">
        <v>-15000</v>
      </c>
      <c r="F18" s="38">
        <f>SUM(D18:E18)</f>
        <v>10000</v>
      </c>
      <c r="G18" s="38">
        <v>-15000</v>
      </c>
      <c r="H18" s="38"/>
    </row>
    <row r="19" spans="1:8" s="11" customFormat="1" ht="12.75" customHeight="1">
      <c r="A19" s="33">
        <v>750</v>
      </c>
      <c r="B19" s="33" t="s">
        <v>16</v>
      </c>
      <c r="C19" s="33"/>
      <c r="D19" s="35">
        <v>3780431</v>
      </c>
      <c r="E19" s="35">
        <f>SUM(E20:E39)</f>
        <v>-273101.54000000004</v>
      </c>
      <c r="F19" s="35">
        <f>SUM(D19:E19)</f>
        <v>3507329.46</v>
      </c>
      <c r="G19" s="35">
        <v>3493686.96</v>
      </c>
      <c r="H19" s="35">
        <v>13642.5</v>
      </c>
    </row>
    <row r="20" spans="1:8" s="11" customFormat="1" ht="12.75" customHeight="1">
      <c r="A20" s="36"/>
      <c r="B20" s="36">
        <v>75023</v>
      </c>
      <c r="C20" s="36" t="s">
        <v>54</v>
      </c>
      <c r="D20" s="38">
        <v>3200444.5</v>
      </c>
      <c r="E20" s="38">
        <v>-22044</v>
      </c>
      <c r="F20" s="38">
        <f>SUM(D20:E25)</f>
        <v>3168417.96</v>
      </c>
      <c r="G20" s="38">
        <v>-22044</v>
      </c>
      <c r="H20" s="38"/>
    </row>
    <row r="21" spans="1:8" s="11" customFormat="1" ht="12.75" customHeight="1">
      <c r="A21" s="36"/>
      <c r="B21" s="36"/>
      <c r="C21" s="36"/>
      <c r="D21" s="38"/>
      <c r="E21" s="38">
        <v>-3348.51</v>
      </c>
      <c r="F21" s="38"/>
      <c r="G21" s="38">
        <v>-3348.51</v>
      </c>
      <c r="H21" s="38"/>
    </row>
    <row r="22" spans="1:8" s="11" customFormat="1" ht="12.75" customHeight="1">
      <c r="A22" s="36"/>
      <c r="B22" s="36"/>
      <c r="C22" s="36"/>
      <c r="D22" s="38"/>
      <c r="E22" s="38">
        <v>-540.1</v>
      </c>
      <c r="F22" s="38"/>
      <c r="G22" s="38">
        <v>-540.1</v>
      </c>
      <c r="H22" s="38"/>
    </row>
    <row r="23" spans="1:8" s="11" customFormat="1" ht="12.75" customHeight="1">
      <c r="A23" s="36"/>
      <c r="B23" s="36"/>
      <c r="C23" s="36"/>
      <c r="D23" s="38"/>
      <c r="E23" s="38">
        <v>-2000</v>
      </c>
      <c r="F23" s="38"/>
      <c r="G23" s="38">
        <v>-2000</v>
      </c>
      <c r="H23" s="38"/>
    </row>
    <row r="24" spans="1:8" s="11" customFormat="1" ht="15.75" customHeight="1">
      <c r="A24" s="36"/>
      <c r="B24" s="36"/>
      <c r="C24" s="36"/>
      <c r="D24" s="38"/>
      <c r="E24" s="38">
        <v>-3000</v>
      </c>
      <c r="F24" s="38"/>
      <c r="G24" s="38">
        <v>-3000</v>
      </c>
      <c r="H24" s="38"/>
    </row>
    <row r="25" spans="1:8" s="11" customFormat="1" ht="14.25" customHeight="1">
      <c r="A25" s="36"/>
      <c r="B25" s="36"/>
      <c r="C25" s="36"/>
      <c r="D25" s="38"/>
      <c r="E25" s="38">
        <v>-1093.93</v>
      </c>
      <c r="F25" s="38"/>
      <c r="G25" s="38">
        <v>-1093.93</v>
      </c>
      <c r="H25" s="38"/>
    </row>
    <row r="26" spans="1:8" s="11" customFormat="1" ht="12.75" customHeight="1">
      <c r="A26" s="36"/>
      <c r="B26" s="37">
        <v>75056</v>
      </c>
      <c r="C26" s="37" t="s">
        <v>55</v>
      </c>
      <c r="D26" s="38">
        <v>0</v>
      </c>
      <c r="E26" s="38">
        <v>6400.89</v>
      </c>
      <c r="F26" s="38">
        <f>SUM(D26:E26)</f>
        <v>6400.89</v>
      </c>
      <c r="G26" s="38">
        <v>6400.89</v>
      </c>
      <c r="H26" s="38"/>
    </row>
    <row r="27" spans="1:8" s="11" customFormat="1" ht="12.75" customHeight="1">
      <c r="A27" s="36"/>
      <c r="B27" s="37"/>
      <c r="C27" s="37"/>
      <c r="D27" s="38"/>
      <c r="E27" s="38">
        <v>1449.4</v>
      </c>
      <c r="F27" s="38"/>
      <c r="G27" s="38">
        <v>1449.4</v>
      </c>
      <c r="H27" s="38"/>
    </row>
    <row r="28" spans="1:8" s="11" customFormat="1" ht="12.75" customHeight="1">
      <c r="A28" s="36"/>
      <c r="B28" s="37"/>
      <c r="C28" s="37"/>
      <c r="D28" s="38"/>
      <c r="E28" s="38">
        <v>233.77</v>
      </c>
      <c r="F28" s="38"/>
      <c r="G28" s="38">
        <v>233.77</v>
      </c>
      <c r="H28" s="38"/>
    </row>
    <row r="29" spans="1:8" s="11" customFormat="1" ht="12.75" customHeight="1">
      <c r="A29" s="36"/>
      <c r="B29" s="37"/>
      <c r="C29" s="37"/>
      <c r="D29" s="38"/>
      <c r="E29" s="38">
        <v>3140.94</v>
      </c>
      <c r="F29" s="38"/>
      <c r="G29" s="38">
        <v>3140.94</v>
      </c>
      <c r="H29" s="38"/>
    </row>
    <row r="30" spans="1:8" s="11" customFormat="1" ht="12.75" customHeight="1">
      <c r="A30" s="36"/>
      <c r="B30" s="37"/>
      <c r="C30" s="37"/>
      <c r="D30" s="38"/>
      <c r="E30" s="38">
        <v>200</v>
      </c>
      <c r="F30" s="38"/>
      <c r="G30" s="38">
        <v>200</v>
      </c>
      <c r="H30" s="38"/>
    </row>
    <row r="31" spans="1:8" s="11" customFormat="1" ht="12.75" customHeight="1">
      <c r="A31" s="36"/>
      <c r="B31" s="37"/>
      <c r="C31" s="37"/>
      <c r="D31" s="38"/>
      <c r="E31" s="38">
        <v>300</v>
      </c>
      <c r="F31" s="38"/>
      <c r="G31" s="38">
        <v>300</v>
      </c>
      <c r="H31" s="38"/>
    </row>
    <row r="32" spans="1:8" s="11" customFormat="1" ht="12.75" customHeight="1">
      <c r="A32" s="36"/>
      <c r="B32" s="37"/>
      <c r="C32" s="37"/>
      <c r="D32" s="38"/>
      <c r="E32" s="38">
        <v>300</v>
      </c>
      <c r="F32" s="38"/>
      <c r="G32" s="38">
        <v>300</v>
      </c>
      <c r="H32" s="38"/>
    </row>
    <row r="33" spans="1:8" s="11" customFormat="1" ht="12.75" customHeight="1">
      <c r="A33" s="36"/>
      <c r="B33" s="39">
        <v>75075</v>
      </c>
      <c r="C33" s="39" t="s">
        <v>56</v>
      </c>
      <c r="D33" s="40">
        <v>268100</v>
      </c>
      <c r="E33" s="40">
        <v>-1000</v>
      </c>
      <c r="F33" s="40">
        <f>SUM(D33:E39)</f>
        <v>15000</v>
      </c>
      <c r="G33" s="38">
        <v>-1000</v>
      </c>
      <c r="H33" s="38"/>
    </row>
    <row r="34" spans="1:8" s="11" customFormat="1" ht="12.75" customHeight="1">
      <c r="A34" s="36"/>
      <c r="B34" s="39"/>
      <c r="C34" s="39"/>
      <c r="D34" s="40"/>
      <c r="E34" s="40">
        <v>-100</v>
      </c>
      <c r="F34" s="40"/>
      <c r="G34" s="38">
        <v>-100</v>
      </c>
      <c r="H34" s="38"/>
    </row>
    <row r="35" spans="1:8" s="11" customFormat="1" ht="12.75" customHeight="1">
      <c r="A35" s="36"/>
      <c r="B35" s="39"/>
      <c r="C35" s="39"/>
      <c r="D35" s="40"/>
      <c r="E35" s="40">
        <v>-35000</v>
      </c>
      <c r="F35" s="40"/>
      <c r="G35" s="38">
        <v>-35000</v>
      </c>
      <c r="H35" s="38"/>
    </row>
    <row r="36" spans="1:8" s="11" customFormat="1" ht="12.75" customHeight="1">
      <c r="A36" s="36"/>
      <c r="B36" s="39"/>
      <c r="C36" s="39"/>
      <c r="D36" s="40"/>
      <c r="E36" s="40">
        <v>-95000</v>
      </c>
      <c r="F36" s="40"/>
      <c r="G36" s="38">
        <v>-95000</v>
      </c>
      <c r="H36" s="38"/>
    </row>
    <row r="37" spans="1:8" s="11" customFormat="1" ht="12.75" customHeight="1">
      <c r="A37" s="36"/>
      <c r="B37" s="39"/>
      <c r="C37" s="39"/>
      <c r="D37" s="40"/>
      <c r="E37" s="40">
        <v>-115000</v>
      </c>
      <c r="F37" s="40"/>
      <c r="G37" s="38">
        <v>-115000</v>
      </c>
      <c r="H37" s="38"/>
    </row>
    <row r="38" spans="1:8" s="11" customFormat="1" ht="12.75" customHeight="1">
      <c r="A38" s="36"/>
      <c r="B38" s="39"/>
      <c r="C38" s="39"/>
      <c r="D38" s="40"/>
      <c r="E38" s="40">
        <v>-2000</v>
      </c>
      <c r="F38" s="40"/>
      <c r="G38" s="38">
        <v>-2000</v>
      </c>
      <c r="H38" s="38"/>
    </row>
    <row r="39" spans="1:8" s="11" customFormat="1" ht="12.75" customHeight="1">
      <c r="A39" s="36"/>
      <c r="B39" s="39"/>
      <c r="C39" s="39"/>
      <c r="D39" s="40"/>
      <c r="E39" s="40">
        <v>-5000</v>
      </c>
      <c r="F39" s="40"/>
      <c r="G39" s="38">
        <v>-5000</v>
      </c>
      <c r="H39" s="38"/>
    </row>
    <row r="40" spans="1:8" s="11" customFormat="1" ht="12.75" customHeight="1">
      <c r="A40" s="33">
        <v>801</v>
      </c>
      <c r="B40" s="34" t="s">
        <v>20</v>
      </c>
      <c r="C40" s="34"/>
      <c r="D40" s="35">
        <v>11997068.24</v>
      </c>
      <c r="E40" s="35">
        <f>SUM(E41:E65)</f>
        <v>-84299.45999999999</v>
      </c>
      <c r="F40" s="35">
        <f>SUM(D40:E40)</f>
        <v>11912768.78</v>
      </c>
      <c r="G40" s="35">
        <v>11440368.78</v>
      </c>
      <c r="H40" s="35">
        <v>472400</v>
      </c>
    </row>
    <row r="41" spans="1:8" s="11" customFormat="1" ht="12.75" customHeight="1">
      <c r="A41" s="36"/>
      <c r="B41" s="37">
        <v>80101</v>
      </c>
      <c r="C41" s="37" t="s">
        <v>57</v>
      </c>
      <c r="D41" s="38">
        <v>8190092.24</v>
      </c>
      <c r="E41" s="38">
        <v>-55794</v>
      </c>
      <c r="F41" s="38">
        <f>SUM(D41:E47)</f>
        <v>8062660.24</v>
      </c>
      <c r="G41" s="38">
        <v>-55794</v>
      </c>
      <c r="H41" s="38"/>
    </row>
    <row r="42" spans="1:8" s="11" customFormat="1" ht="12.75" customHeight="1">
      <c r="A42" s="36"/>
      <c r="B42" s="37"/>
      <c r="C42" s="37"/>
      <c r="D42" s="38"/>
      <c r="E42" s="38">
        <v>-15000</v>
      </c>
      <c r="F42" s="38"/>
      <c r="G42" s="38">
        <v>-15000</v>
      </c>
      <c r="H42" s="38"/>
    </row>
    <row r="43" spans="1:8" s="11" customFormat="1" ht="12.75" customHeight="1">
      <c r="A43" s="36"/>
      <c r="B43" s="37"/>
      <c r="C43" s="37"/>
      <c r="D43" s="38"/>
      <c r="E43" s="38">
        <v>-7942</v>
      </c>
      <c r="F43" s="38"/>
      <c r="G43" s="38">
        <v>-7942</v>
      </c>
      <c r="H43" s="38"/>
    </row>
    <row r="44" spans="1:8" s="11" customFormat="1" ht="12.75" customHeight="1">
      <c r="A44" s="36"/>
      <c r="B44" s="37"/>
      <c r="C44" s="37"/>
      <c r="D44" s="38"/>
      <c r="E44" s="38">
        <v>-1282</v>
      </c>
      <c r="F44" s="38"/>
      <c r="G44" s="38">
        <v>-1282</v>
      </c>
      <c r="H44" s="38"/>
    </row>
    <row r="45" spans="1:8" s="11" customFormat="1" ht="12.75" customHeight="1">
      <c r="A45" s="36"/>
      <c r="B45" s="37"/>
      <c r="C45" s="37"/>
      <c r="D45" s="38"/>
      <c r="E45" s="38">
        <v>-43200</v>
      </c>
      <c r="F45" s="38"/>
      <c r="G45" s="38">
        <v>-43200</v>
      </c>
      <c r="H45" s="38"/>
    </row>
    <row r="46" spans="1:8" s="11" customFormat="1" ht="12.75" customHeight="1">
      <c r="A46" s="36"/>
      <c r="B46" s="37"/>
      <c r="C46" s="37"/>
      <c r="D46" s="38"/>
      <c r="E46" s="38">
        <v>-4000</v>
      </c>
      <c r="F46" s="38"/>
      <c r="G46" s="38">
        <v>-4000</v>
      </c>
      <c r="H46" s="38"/>
    </row>
    <row r="47" spans="1:8" s="11" customFormat="1" ht="12.75" customHeight="1">
      <c r="A47" s="36"/>
      <c r="B47" s="37"/>
      <c r="C47" s="37"/>
      <c r="D47" s="38"/>
      <c r="E47" s="38">
        <v>-214</v>
      </c>
      <c r="F47" s="38"/>
      <c r="G47" s="38">
        <v>-214</v>
      </c>
      <c r="H47" s="38"/>
    </row>
    <row r="48" spans="1:8" s="11" customFormat="1" ht="12.75" customHeight="1">
      <c r="A48" s="36"/>
      <c r="B48" s="37">
        <v>80103</v>
      </c>
      <c r="C48" s="37" t="s">
        <v>58</v>
      </c>
      <c r="D48" s="38">
        <v>619745</v>
      </c>
      <c r="E48" s="38">
        <v>-4087</v>
      </c>
      <c r="F48" s="38">
        <f>SUM(D48:E51)</f>
        <v>606805</v>
      </c>
      <c r="G48" s="38">
        <v>-4087</v>
      </c>
      <c r="H48" s="38"/>
    </row>
    <row r="49" spans="1:8" s="11" customFormat="1" ht="12.75" customHeight="1">
      <c r="A49" s="36"/>
      <c r="B49" s="37"/>
      <c r="C49" s="37"/>
      <c r="D49" s="38"/>
      <c r="E49" s="38">
        <v>-8000</v>
      </c>
      <c r="F49" s="38"/>
      <c r="G49" s="38">
        <v>-8000</v>
      </c>
      <c r="H49" s="38"/>
    </row>
    <row r="50" spans="1:8" s="11" customFormat="1" ht="12.75" customHeight="1">
      <c r="A50" s="36"/>
      <c r="B50" s="37"/>
      <c r="C50" s="37"/>
      <c r="D50" s="38"/>
      <c r="E50" s="38">
        <v>-734</v>
      </c>
      <c r="F50" s="38"/>
      <c r="G50" s="38">
        <v>-734</v>
      </c>
      <c r="H50" s="38"/>
    </row>
    <row r="51" spans="1:8" s="11" customFormat="1" ht="12.75" customHeight="1">
      <c r="A51" s="36"/>
      <c r="B51" s="37"/>
      <c r="C51" s="37"/>
      <c r="D51" s="38"/>
      <c r="E51" s="38">
        <v>-119</v>
      </c>
      <c r="F51" s="38"/>
      <c r="G51" s="38">
        <v>-119</v>
      </c>
      <c r="H51" s="38"/>
    </row>
    <row r="52" spans="1:8" s="11" customFormat="1" ht="12.75" customHeight="1">
      <c r="A52" s="36"/>
      <c r="B52" s="37">
        <v>80110</v>
      </c>
      <c r="C52" s="37" t="s">
        <v>59</v>
      </c>
      <c r="D52" s="38">
        <v>2894287</v>
      </c>
      <c r="E52" s="38">
        <v>-27980</v>
      </c>
      <c r="F52" s="38">
        <f>SUM(D52:E57)</f>
        <v>2923932</v>
      </c>
      <c r="G52" s="38">
        <v>-27980</v>
      </c>
      <c r="H52" s="38"/>
    </row>
    <row r="53" spans="1:8" s="11" customFormat="1" ht="12.75" customHeight="1">
      <c r="A53" s="36"/>
      <c r="B53" s="37"/>
      <c r="C53" s="37"/>
      <c r="D53" s="38"/>
      <c r="E53" s="38">
        <v>-2000</v>
      </c>
      <c r="F53" s="38"/>
      <c r="G53" s="38">
        <v>-2000</v>
      </c>
      <c r="H53" s="38"/>
    </row>
    <row r="54" spans="1:8" s="11" customFormat="1" ht="12.75" customHeight="1">
      <c r="A54" s="36"/>
      <c r="B54" s="37"/>
      <c r="C54" s="37"/>
      <c r="D54" s="38"/>
      <c r="E54" s="38">
        <v>-3095</v>
      </c>
      <c r="F54" s="38"/>
      <c r="G54" s="38">
        <v>-3095</v>
      </c>
      <c r="H54" s="38"/>
    </row>
    <row r="55" spans="1:8" s="11" customFormat="1" ht="12.75" customHeight="1">
      <c r="A55" s="36"/>
      <c r="B55" s="37"/>
      <c r="C55" s="37"/>
      <c r="D55" s="38"/>
      <c r="E55" s="38">
        <v>-500</v>
      </c>
      <c r="F55" s="38"/>
      <c r="G55" s="38">
        <v>-500</v>
      </c>
      <c r="H55" s="38"/>
    </row>
    <row r="56" spans="1:8" s="11" customFormat="1" ht="12.75" customHeight="1">
      <c r="A56" s="36"/>
      <c r="B56" s="37"/>
      <c r="C56" s="37"/>
      <c r="D56" s="38"/>
      <c r="E56" s="38">
        <v>59220</v>
      </c>
      <c r="F56" s="38"/>
      <c r="G56" s="38">
        <v>59220</v>
      </c>
      <c r="H56" s="38"/>
    </row>
    <row r="57" spans="1:8" s="11" customFormat="1" ht="12.75" customHeight="1">
      <c r="A57" s="36"/>
      <c r="B57" s="37"/>
      <c r="C57" s="37"/>
      <c r="D57" s="38"/>
      <c r="E57" s="38">
        <v>4000</v>
      </c>
      <c r="F57" s="38"/>
      <c r="G57" s="38">
        <v>4000</v>
      </c>
      <c r="H57" s="38"/>
    </row>
    <row r="58" spans="1:8" s="11" customFormat="1" ht="12.75" customHeight="1">
      <c r="A58" s="36"/>
      <c r="B58" s="37">
        <v>80113</v>
      </c>
      <c r="C58" s="37" t="s">
        <v>60</v>
      </c>
      <c r="D58" s="38">
        <v>168760</v>
      </c>
      <c r="E58" s="38">
        <v>22056.14</v>
      </c>
      <c r="F58" s="38">
        <f>SUM(D58:E64)</f>
        <v>199786.54</v>
      </c>
      <c r="G58" s="38">
        <v>22056.14</v>
      </c>
      <c r="H58" s="38"/>
    </row>
    <row r="59" spans="1:8" s="11" customFormat="1" ht="12.75" customHeight="1">
      <c r="A59" s="36"/>
      <c r="B59" s="37"/>
      <c r="C59" s="37"/>
      <c r="D59" s="38"/>
      <c r="E59" s="38">
        <v>-1000</v>
      </c>
      <c r="F59" s="38"/>
      <c r="G59" s="38">
        <v>-1000</v>
      </c>
      <c r="H59" s="38"/>
    </row>
    <row r="60" spans="1:8" s="11" customFormat="1" ht="12.75" customHeight="1">
      <c r="A60" s="36"/>
      <c r="B60" s="37"/>
      <c r="C60" s="37"/>
      <c r="D60" s="38"/>
      <c r="E60" s="38">
        <v>3348.51</v>
      </c>
      <c r="F60" s="38"/>
      <c r="G60" s="38">
        <v>3348.51</v>
      </c>
      <c r="H60" s="38"/>
    </row>
    <row r="61" spans="1:8" s="11" customFormat="1" ht="12.75" customHeight="1">
      <c r="A61" s="36"/>
      <c r="B61" s="37"/>
      <c r="C61" s="37"/>
      <c r="D61" s="38"/>
      <c r="E61" s="38">
        <v>540.1</v>
      </c>
      <c r="F61" s="38"/>
      <c r="G61" s="38">
        <v>540.1</v>
      </c>
      <c r="H61" s="38"/>
    </row>
    <row r="62" spans="1:8" s="11" customFormat="1" ht="12.75" customHeight="1">
      <c r="A62" s="36"/>
      <c r="B62" s="37"/>
      <c r="C62" s="37"/>
      <c r="D62" s="38"/>
      <c r="E62" s="38">
        <v>2000</v>
      </c>
      <c r="F62" s="38"/>
      <c r="G62" s="38">
        <v>2000</v>
      </c>
      <c r="H62" s="38"/>
    </row>
    <row r="63" spans="1:8" s="11" customFormat="1" ht="12.75" customHeight="1">
      <c r="A63" s="36"/>
      <c r="B63" s="37"/>
      <c r="C63" s="37"/>
      <c r="D63" s="38"/>
      <c r="E63" s="38">
        <v>3000</v>
      </c>
      <c r="F63" s="38"/>
      <c r="G63" s="38">
        <v>3000</v>
      </c>
      <c r="H63" s="38"/>
    </row>
    <row r="64" spans="1:8" s="11" customFormat="1" ht="12.75" customHeight="1">
      <c r="A64" s="36"/>
      <c r="B64" s="37"/>
      <c r="C64" s="37"/>
      <c r="D64" s="38"/>
      <c r="E64" s="38">
        <v>1081.79</v>
      </c>
      <c r="F64" s="38"/>
      <c r="G64" s="38">
        <v>1081.79</v>
      </c>
      <c r="H64" s="38"/>
    </row>
    <row r="65" spans="1:8" s="11" customFormat="1" ht="12.75" customHeight="1">
      <c r="A65" s="36"/>
      <c r="B65" s="37">
        <v>80195</v>
      </c>
      <c r="C65" s="37" t="s">
        <v>51</v>
      </c>
      <c r="D65" s="38">
        <v>83184</v>
      </c>
      <c r="E65" s="38">
        <v>-4599</v>
      </c>
      <c r="F65" s="38">
        <f>SUM(D65:E65)</f>
        <v>78585</v>
      </c>
      <c r="G65" s="38">
        <v>-4599</v>
      </c>
      <c r="H65" s="38"/>
    </row>
    <row r="66" spans="1:8" s="11" customFormat="1" ht="12.75" customHeight="1">
      <c r="A66" s="33">
        <v>852</v>
      </c>
      <c r="B66" s="34" t="s">
        <v>22</v>
      </c>
      <c r="C66" s="34"/>
      <c r="D66" s="35">
        <v>6028700</v>
      </c>
      <c r="E66" s="35">
        <f>SUM(E67:E71)</f>
        <v>-4573.639999999999</v>
      </c>
      <c r="F66" s="35">
        <f>SUM(D66:E66)</f>
        <v>6024126.36</v>
      </c>
      <c r="G66" s="35">
        <v>6024126.36</v>
      </c>
      <c r="H66" s="35"/>
    </row>
    <row r="67" spans="1:8" s="11" customFormat="1" ht="17.25" customHeight="1">
      <c r="A67" s="36"/>
      <c r="B67" s="37">
        <v>85212</v>
      </c>
      <c r="C67" s="37" t="s">
        <v>61</v>
      </c>
      <c r="D67" s="38">
        <v>4069000</v>
      </c>
      <c r="E67" s="38">
        <v>4850</v>
      </c>
      <c r="F67" s="38">
        <f>SUM(D67:E68)</f>
        <v>4074000</v>
      </c>
      <c r="G67" s="38">
        <v>4850</v>
      </c>
      <c r="H67" s="38"/>
    </row>
    <row r="68" spans="1:8" s="11" customFormat="1" ht="14.25" customHeight="1">
      <c r="A68" s="36"/>
      <c r="B68" s="37"/>
      <c r="C68" s="37"/>
      <c r="D68" s="38"/>
      <c r="E68" s="38">
        <v>150</v>
      </c>
      <c r="F68" s="38"/>
      <c r="G68" s="38">
        <v>150</v>
      </c>
      <c r="H68" s="38"/>
    </row>
    <row r="69" spans="1:8" s="11" customFormat="1" ht="55.5" customHeight="1">
      <c r="A69" s="36"/>
      <c r="B69" s="37">
        <v>85213</v>
      </c>
      <c r="C69" s="37" t="s">
        <v>62</v>
      </c>
      <c r="D69" s="38">
        <v>25400</v>
      </c>
      <c r="E69" s="38">
        <v>-100</v>
      </c>
      <c r="F69" s="38">
        <f>SUM(D69:E69)</f>
        <v>25300</v>
      </c>
      <c r="G69" s="38">
        <v>-100</v>
      </c>
      <c r="H69" s="38"/>
    </row>
    <row r="70" spans="1:8" s="11" customFormat="1" ht="29.25" customHeight="1">
      <c r="A70" s="36"/>
      <c r="B70" s="37">
        <v>85214</v>
      </c>
      <c r="C70" s="37" t="s">
        <v>63</v>
      </c>
      <c r="D70" s="38">
        <v>290000</v>
      </c>
      <c r="E70" s="38">
        <v>-8773.64</v>
      </c>
      <c r="F70" s="38">
        <f>SUM(D70:E70)</f>
        <v>281226.36</v>
      </c>
      <c r="G70" s="38">
        <v>-8773.64</v>
      </c>
      <c r="H70" s="38"/>
    </row>
    <row r="71" spans="1:8" s="11" customFormat="1" ht="14.25" customHeight="1">
      <c r="A71" s="36"/>
      <c r="B71" s="37">
        <v>85216</v>
      </c>
      <c r="C71" s="37" t="s">
        <v>64</v>
      </c>
      <c r="D71" s="38">
        <v>198000</v>
      </c>
      <c r="E71" s="38">
        <v>-700</v>
      </c>
      <c r="F71" s="38">
        <f>SUM(D71:E71)</f>
        <v>197300</v>
      </c>
      <c r="G71" s="38">
        <v>-700</v>
      </c>
      <c r="H71" s="38"/>
    </row>
    <row r="72" spans="1:8" s="11" customFormat="1" ht="14.25" customHeight="1">
      <c r="A72" s="33">
        <v>853</v>
      </c>
      <c r="B72" s="34" t="s">
        <v>65</v>
      </c>
      <c r="C72" s="34"/>
      <c r="D72" s="35">
        <v>0</v>
      </c>
      <c r="E72" s="35">
        <f>SUM(E73:E87)</f>
        <v>169272.74</v>
      </c>
      <c r="F72" s="35">
        <f>SUM(D72:E72)</f>
        <v>169272.74</v>
      </c>
      <c r="G72" s="35">
        <v>169272.74</v>
      </c>
      <c r="H72" s="35"/>
    </row>
    <row r="73" spans="1:8" s="11" customFormat="1" ht="14.25" customHeight="1">
      <c r="A73" s="41"/>
      <c r="B73" s="39">
        <v>85395</v>
      </c>
      <c r="C73" s="39" t="s">
        <v>51</v>
      </c>
      <c r="D73" s="40">
        <v>0</v>
      </c>
      <c r="E73" s="40">
        <v>17773.64</v>
      </c>
      <c r="F73" s="40">
        <f>SUM(D73:E87)</f>
        <v>169272.74</v>
      </c>
      <c r="G73" s="38">
        <v>17773.64</v>
      </c>
      <c r="H73" s="38"/>
    </row>
    <row r="74" spans="1:8" s="11" customFormat="1" ht="14.25" customHeight="1">
      <c r="A74" s="41"/>
      <c r="B74" s="39"/>
      <c r="C74" s="39"/>
      <c r="D74" s="40"/>
      <c r="E74" s="40">
        <v>20000</v>
      </c>
      <c r="F74" s="40"/>
      <c r="G74" s="38">
        <v>20000</v>
      </c>
      <c r="H74" s="38"/>
    </row>
    <row r="75" spans="1:8" s="11" customFormat="1" ht="14.25" customHeight="1">
      <c r="A75" s="41"/>
      <c r="B75" s="39"/>
      <c r="C75" s="39"/>
      <c r="D75" s="40"/>
      <c r="E75" s="40">
        <v>2000</v>
      </c>
      <c r="F75" s="40"/>
      <c r="G75" s="38">
        <v>2000</v>
      </c>
      <c r="H75" s="38"/>
    </row>
    <row r="76" spans="1:8" s="11" customFormat="1" ht="14.25" customHeight="1">
      <c r="A76" s="41"/>
      <c r="B76" s="39"/>
      <c r="C76" s="39"/>
      <c r="D76" s="40"/>
      <c r="E76" s="40">
        <v>3500</v>
      </c>
      <c r="F76" s="40"/>
      <c r="G76" s="38">
        <v>3500</v>
      </c>
      <c r="H76" s="38"/>
    </row>
    <row r="77" spans="1:8" s="11" customFormat="1" ht="14.25" customHeight="1">
      <c r="A77" s="41"/>
      <c r="B77" s="39"/>
      <c r="C77" s="39"/>
      <c r="D77" s="40"/>
      <c r="E77" s="40">
        <v>200</v>
      </c>
      <c r="F77" s="40"/>
      <c r="G77" s="38">
        <v>200</v>
      </c>
      <c r="H77" s="38"/>
    </row>
    <row r="78" spans="1:8" s="11" customFormat="1" ht="14.25" customHeight="1">
      <c r="A78" s="41"/>
      <c r="B78" s="39"/>
      <c r="C78" s="39"/>
      <c r="D78" s="40"/>
      <c r="E78" s="40">
        <v>600</v>
      </c>
      <c r="F78" s="40"/>
      <c r="G78" s="38">
        <v>600</v>
      </c>
      <c r="H78" s="38"/>
    </row>
    <row r="79" spans="1:8" s="11" customFormat="1" ht="14.25" customHeight="1">
      <c r="A79" s="41"/>
      <c r="B79" s="39"/>
      <c r="C79" s="39"/>
      <c r="D79" s="40"/>
      <c r="E79" s="40">
        <v>32</v>
      </c>
      <c r="F79" s="40"/>
      <c r="G79" s="38">
        <v>32</v>
      </c>
      <c r="H79" s="38"/>
    </row>
    <row r="80" spans="1:8" s="11" customFormat="1" ht="14.25" customHeight="1">
      <c r="A80" s="41"/>
      <c r="B80" s="39"/>
      <c r="C80" s="39"/>
      <c r="D80" s="40"/>
      <c r="E80" s="40">
        <v>20000</v>
      </c>
      <c r="F80" s="40"/>
      <c r="G80" s="38">
        <v>20000</v>
      </c>
      <c r="H80" s="38"/>
    </row>
    <row r="81" spans="1:8" s="11" customFormat="1" ht="14.25" customHeight="1">
      <c r="A81" s="41"/>
      <c r="B81" s="39"/>
      <c r="C81" s="39"/>
      <c r="D81" s="40"/>
      <c r="E81" s="40">
        <v>1000</v>
      </c>
      <c r="F81" s="40"/>
      <c r="G81" s="38">
        <v>1000</v>
      </c>
      <c r="H81" s="38"/>
    </row>
    <row r="82" spans="1:8" s="11" customFormat="1" ht="14.25" customHeight="1">
      <c r="A82" s="41"/>
      <c r="B82" s="39"/>
      <c r="C82" s="39"/>
      <c r="D82" s="40"/>
      <c r="E82" s="40">
        <v>30100</v>
      </c>
      <c r="F82" s="40"/>
      <c r="G82" s="38">
        <v>30100</v>
      </c>
      <c r="H82" s="38"/>
    </row>
    <row r="83" spans="1:8" s="11" customFormat="1" ht="14.25" customHeight="1">
      <c r="A83" s="41"/>
      <c r="B83" s="39"/>
      <c r="C83" s="39"/>
      <c r="D83" s="40"/>
      <c r="E83" s="40">
        <v>1685.27</v>
      </c>
      <c r="F83" s="40"/>
      <c r="G83" s="38">
        <v>1685.27</v>
      </c>
      <c r="H83" s="38"/>
    </row>
    <row r="84" spans="1:8" s="11" customFormat="1" ht="14.25" customHeight="1">
      <c r="A84" s="41"/>
      <c r="B84" s="39"/>
      <c r="C84" s="39"/>
      <c r="D84" s="40"/>
      <c r="E84" s="40">
        <v>58381.83</v>
      </c>
      <c r="F84" s="40"/>
      <c r="G84" s="38">
        <v>58381.83</v>
      </c>
      <c r="H84" s="38"/>
    </row>
    <row r="85" spans="1:8" s="11" customFormat="1" ht="14.25" customHeight="1">
      <c r="A85" s="41"/>
      <c r="B85" s="39"/>
      <c r="C85" s="39"/>
      <c r="D85" s="40"/>
      <c r="E85" s="40">
        <v>2000</v>
      </c>
      <c r="F85" s="40"/>
      <c r="G85" s="38">
        <v>2000</v>
      </c>
      <c r="H85" s="38"/>
    </row>
    <row r="86" spans="1:8" s="11" customFormat="1" ht="14.25" customHeight="1">
      <c r="A86" s="41"/>
      <c r="B86" s="39"/>
      <c r="C86" s="39"/>
      <c r="D86" s="40"/>
      <c r="E86" s="40">
        <v>11300</v>
      </c>
      <c r="F86" s="40"/>
      <c r="G86" s="38">
        <v>11300</v>
      </c>
      <c r="H86" s="38"/>
    </row>
    <row r="87" spans="1:8" s="11" customFormat="1" ht="14.25" customHeight="1">
      <c r="A87" s="41"/>
      <c r="B87" s="39"/>
      <c r="C87" s="39"/>
      <c r="D87" s="40"/>
      <c r="E87" s="40">
        <v>700</v>
      </c>
      <c r="F87" s="40"/>
      <c r="G87" s="38">
        <v>700</v>
      </c>
      <c r="H87" s="38"/>
    </row>
    <row r="88" spans="1:8" s="11" customFormat="1" ht="14.25" customHeight="1">
      <c r="A88" s="33">
        <v>854</v>
      </c>
      <c r="B88" s="34" t="s">
        <v>66</v>
      </c>
      <c r="C88" s="34"/>
      <c r="D88" s="35">
        <v>166020</v>
      </c>
      <c r="E88" s="35">
        <f>SUM(E89:E90)</f>
        <v>0</v>
      </c>
      <c r="F88" s="35">
        <f>SUM(D88:E88)</f>
        <v>166020</v>
      </c>
      <c r="G88" s="35">
        <v>166020</v>
      </c>
      <c r="H88" s="35"/>
    </row>
    <row r="89" spans="1:8" s="11" customFormat="1" ht="14.25" customHeight="1">
      <c r="A89" s="33"/>
      <c r="B89" s="37">
        <v>85415</v>
      </c>
      <c r="C89" s="37" t="s">
        <v>67</v>
      </c>
      <c r="D89" s="38">
        <v>166020</v>
      </c>
      <c r="E89" s="38">
        <v>-12.14</v>
      </c>
      <c r="F89" s="38">
        <f>SUM(D89:E90)</f>
        <v>166020</v>
      </c>
      <c r="G89" s="38">
        <v>-12.14</v>
      </c>
      <c r="H89" s="38"/>
    </row>
    <row r="90" spans="1:8" s="11" customFormat="1" ht="14.25" customHeight="1">
      <c r="A90" s="33"/>
      <c r="B90" s="37"/>
      <c r="C90" s="37"/>
      <c r="D90" s="38"/>
      <c r="E90" s="38">
        <v>12.14</v>
      </c>
      <c r="F90" s="38"/>
      <c r="G90" s="38">
        <v>12.14</v>
      </c>
      <c r="H90" s="38"/>
    </row>
    <row r="91" spans="1:8" s="11" customFormat="1" ht="14.25" customHeight="1">
      <c r="A91" s="33">
        <v>900</v>
      </c>
      <c r="B91" s="34" t="s">
        <v>68</v>
      </c>
      <c r="C91" s="34"/>
      <c r="D91" s="35">
        <v>1625800</v>
      </c>
      <c r="E91" s="35">
        <f>SUM(E92:E95)</f>
        <v>-86587</v>
      </c>
      <c r="F91" s="35">
        <f>SUM(D91:E91)</f>
        <v>1539213</v>
      </c>
      <c r="G91" s="35">
        <v>1339213</v>
      </c>
      <c r="H91" s="35">
        <v>200000</v>
      </c>
    </row>
    <row r="92" spans="1:8" s="11" customFormat="1" ht="14.25" customHeight="1">
      <c r="A92" s="33"/>
      <c r="B92" s="37">
        <v>90015</v>
      </c>
      <c r="C92" s="37" t="s">
        <v>69</v>
      </c>
      <c r="D92" s="38">
        <v>925000</v>
      </c>
      <c r="E92" s="38">
        <v>-70000</v>
      </c>
      <c r="F92" s="38">
        <f>SUM(D92:E92)</f>
        <v>855000</v>
      </c>
      <c r="G92" s="38"/>
      <c r="H92" s="38">
        <v>-70000</v>
      </c>
    </row>
    <row r="93" spans="1:8" s="11" customFormat="1" ht="14.25" customHeight="1">
      <c r="A93" s="33"/>
      <c r="B93" s="37">
        <v>90017</v>
      </c>
      <c r="C93" s="37" t="s">
        <v>70</v>
      </c>
      <c r="D93" s="38">
        <v>138300</v>
      </c>
      <c r="E93" s="38">
        <v>-16587</v>
      </c>
      <c r="F93" s="38">
        <f>SUM(D93:E93)</f>
        <v>121713</v>
      </c>
      <c r="G93" s="38">
        <v>-16587</v>
      </c>
      <c r="H93" s="38"/>
    </row>
    <row r="94" spans="1:8" s="11" customFormat="1" ht="14.25" customHeight="1">
      <c r="A94" s="33"/>
      <c r="B94" s="37">
        <v>90095</v>
      </c>
      <c r="C94" s="37" t="s">
        <v>51</v>
      </c>
      <c r="D94" s="38">
        <v>306500</v>
      </c>
      <c r="E94" s="38">
        <v>3600</v>
      </c>
      <c r="F94" s="38">
        <f>SUM(D94:E95)</f>
        <v>306500</v>
      </c>
      <c r="G94" s="38">
        <v>3600</v>
      </c>
      <c r="H94" s="38"/>
    </row>
    <row r="95" spans="1:8" s="11" customFormat="1" ht="14.25" customHeight="1">
      <c r="A95" s="33"/>
      <c r="B95" s="37"/>
      <c r="C95" s="37"/>
      <c r="D95" s="38"/>
      <c r="E95" s="38">
        <v>-3600</v>
      </c>
      <c r="F95" s="38"/>
      <c r="G95" s="38">
        <v>-3600</v>
      </c>
      <c r="H95" s="38"/>
    </row>
    <row r="96" spans="1:8" s="11" customFormat="1" ht="14.25" customHeight="1">
      <c r="A96" s="33">
        <v>921</v>
      </c>
      <c r="B96" s="34" t="s">
        <v>71</v>
      </c>
      <c r="C96" s="34"/>
      <c r="D96" s="35">
        <v>442915.88</v>
      </c>
      <c r="E96" s="35">
        <f>SUM(E97)</f>
        <v>270000</v>
      </c>
      <c r="F96" s="35">
        <f>SUM(D96:E96)</f>
        <v>712915.88</v>
      </c>
      <c r="G96" s="35">
        <v>712915.88</v>
      </c>
      <c r="H96" s="35"/>
    </row>
    <row r="97" spans="1:8" s="11" customFormat="1" ht="14.25" customHeight="1">
      <c r="A97" s="33"/>
      <c r="B97" s="37">
        <v>92109</v>
      </c>
      <c r="C97" s="37" t="s">
        <v>72</v>
      </c>
      <c r="D97" s="38">
        <v>122915.88</v>
      </c>
      <c r="E97" s="38">
        <v>270000</v>
      </c>
      <c r="F97" s="38">
        <f>SUM(D97:E97)</f>
        <v>392915.88</v>
      </c>
      <c r="G97" s="38">
        <v>270000</v>
      </c>
      <c r="H97" s="38"/>
    </row>
    <row r="98" spans="1:8" s="11" customFormat="1" ht="14.25" customHeight="1">
      <c r="A98" s="33">
        <v>926</v>
      </c>
      <c r="B98" s="34" t="s">
        <v>26</v>
      </c>
      <c r="C98" s="34"/>
      <c r="D98" s="35">
        <v>2000</v>
      </c>
      <c r="E98" s="35">
        <f>SUM(E99:E100)</f>
        <v>58680</v>
      </c>
      <c r="F98" s="35">
        <f>SUM(D98:E98)</f>
        <v>60680</v>
      </c>
      <c r="G98" s="35">
        <v>60680</v>
      </c>
      <c r="H98" s="35"/>
    </row>
    <row r="99" spans="1:8" s="11" customFormat="1" ht="14.25" customHeight="1">
      <c r="A99" s="33"/>
      <c r="B99" s="37">
        <v>92605</v>
      </c>
      <c r="C99" s="37" t="s">
        <v>73</v>
      </c>
      <c r="D99" s="38">
        <v>2000</v>
      </c>
      <c r="E99" s="38">
        <v>49878</v>
      </c>
      <c r="F99" s="38">
        <f>SUM(D99:E100)</f>
        <v>60680</v>
      </c>
      <c r="G99" s="38">
        <v>49878</v>
      </c>
      <c r="H99" s="38"/>
    </row>
    <row r="100" spans="1:8" s="11" customFormat="1" ht="14.25" customHeight="1">
      <c r="A100" s="33"/>
      <c r="B100" s="37"/>
      <c r="C100" s="37"/>
      <c r="D100" s="38"/>
      <c r="E100" s="38">
        <v>8802</v>
      </c>
      <c r="F100" s="38"/>
      <c r="G100" s="38">
        <v>8802</v>
      </c>
      <c r="H100" s="38"/>
    </row>
    <row r="101" spans="1:8" ht="19.5" customHeight="1">
      <c r="A101" s="42" t="s">
        <v>74</v>
      </c>
      <c r="B101" s="42"/>
      <c r="C101" s="42"/>
      <c r="D101" s="43">
        <v>35502001</v>
      </c>
      <c r="E101" s="44">
        <f>E9+E13+E16+E19+E40+E66+E72+E88+E91+E96+E98</f>
        <v>104078.09999999998</v>
      </c>
      <c r="F101" s="44">
        <f>SUM(D101:E101)</f>
        <v>35606079.1</v>
      </c>
      <c r="G101" s="44">
        <v>25516703.04</v>
      </c>
      <c r="H101" s="44">
        <v>10089376.06</v>
      </c>
    </row>
    <row r="102" spans="1:9" ht="11.25" customHeight="1">
      <c r="A102" s="45"/>
      <c r="B102" s="46" t="s">
        <v>75</v>
      </c>
      <c r="C102" s="47"/>
      <c r="D102" s="3"/>
      <c r="E102" s="3"/>
      <c r="F102" s="3"/>
      <c r="G102" s="48"/>
      <c r="H102" s="48"/>
      <c r="I102" s="49"/>
    </row>
    <row r="103" spans="2:6" ht="11.25" customHeight="1">
      <c r="B103" s="50" t="s">
        <v>76</v>
      </c>
      <c r="C103" s="23"/>
      <c r="D103" s="23"/>
      <c r="E103" s="23"/>
      <c r="F103" s="23"/>
    </row>
    <row r="104" spans="2:6" ht="11.25" customHeight="1">
      <c r="B104" s="1" t="s">
        <v>77</v>
      </c>
      <c r="C104" s="23"/>
      <c r="D104" s="23"/>
      <c r="E104" s="23"/>
      <c r="F104" s="23"/>
    </row>
    <row r="105" spans="2:6" ht="11.25" customHeight="1">
      <c r="B105" s="1" t="s">
        <v>78</v>
      </c>
      <c r="C105" s="23"/>
      <c r="D105" s="23"/>
      <c r="E105" s="23"/>
      <c r="F105" s="23"/>
    </row>
    <row r="106" spans="2:6" ht="11.25" customHeight="1">
      <c r="B106" s="1" t="s">
        <v>79</v>
      </c>
      <c r="C106" s="23"/>
      <c r="D106" s="23"/>
      <c r="E106" s="23"/>
      <c r="F106" s="23"/>
    </row>
    <row r="107" spans="2:6" ht="11.25" customHeight="1">
      <c r="B107" s="1" t="s">
        <v>80</v>
      </c>
      <c r="C107" s="23"/>
      <c r="D107" s="23"/>
      <c r="E107" s="23"/>
      <c r="F107" s="23"/>
    </row>
    <row r="108" ht="11.25" customHeight="1">
      <c r="B108" s="1" t="s">
        <v>81</v>
      </c>
    </row>
    <row r="109" ht="11.25" customHeight="1">
      <c r="B109" s="1" t="s">
        <v>82</v>
      </c>
    </row>
    <row r="110" ht="11.25" customHeight="1">
      <c r="B110" s="1" t="s">
        <v>83</v>
      </c>
    </row>
    <row r="111" ht="11.25" customHeight="1">
      <c r="B111" s="1" t="s">
        <v>84</v>
      </c>
    </row>
    <row r="112" ht="11.25" customHeight="1">
      <c r="B112" s="1" t="s">
        <v>85</v>
      </c>
    </row>
    <row r="113" ht="11.25" customHeight="1">
      <c r="B113" s="1" t="s">
        <v>86</v>
      </c>
    </row>
    <row r="114" ht="11.25" customHeight="1">
      <c r="B114" s="1" t="s">
        <v>87</v>
      </c>
    </row>
    <row r="115" ht="11.25" customHeight="1">
      <c r="B115" s="1" t="s">
        <v>88</v>
      </c>
    </row>
    <row r="116" ht="11.25" customHeight="1">
      <c r="B116" s="1" t="s">
        <v>89</v>
      </c>
    </row>
    <row r="117" ht="11.25" customHeight="1">
      <c r="B117" s="1" t="s">
        <v>90</v>
      </c>
    </row>
    <row r="118" ht="11.25" customHeight="1">
      <c r="B118" s="1" t="s">
        <v>91</v>
      </c>
    </row>
    <row r="119" ht="11.25" customHeight="1">
      <c r="B119" s="1" t="s">
        <v>92</v>
      </c>
    </row>
    <row r="120" ht="11.25" customHeight="1">
      <c r="B120" s="1" t="s">
        <v>93</v>
      </c>
    </row>
    <row r="121" ht="11.25" customHeight="1">
      <c r="B121" s="1" t="s">
        <v>94</v>
      </c>
    </row>
    <row r="122" ht="11.25" customHeight="1">
      <c r="B122" s="1" t="s">
        <v>95</v>
      </c>
    </row>
    <row r="123" ht="11.25" customHeight="1">
      <c r="B123" s="1" t="s">
        <v>96</v>
      </c>
    </row>
    <row r="124" ht="11.25" customHeight="1">
      <c r="B124" s="1" t="s">
        <v>97</v>
      </c>
    </row>
    <row r="125" ht="11.25" customHeight="1">
      <c r="B125" s="1" t="s">
        <v>98</v>
      </c>
    </row>
    <row r="126" ht="11.25" customHeight="1">
      <c r="B126" s="1" t="s">
        <v>99</v>
      </c>
    </row>
    <row r="127" ht="11.25" customHeight="1">
      <c r="B127" s="1" t="s">
        <v>100</v>
      </c>
    </row>
  </sheetData>
  <mergeCells count="85">
    <mergeCell ref="D4:H4"/>
    <mergeCell ref="A5:A6"/>
    <mergeCell ref="B5:B6"/>
    <mergeCell ref="C5:C6"/>
    <mergeCell ref="D5:F6"/>
    <mergeCell ref="G5:H5"/>
    <mergeCell ref="D8:F8"/>
    <mergeCell ref="B9:C9"/>
    <mergeCell ref="A10:A12"/>
    <mergeCell ref="B10:B12"/>
    <mergeCell ref="C10:C12"/>
    <mergeCell ref="D10:D12"/>
    <mergeCell ref="F10:F12"/>
    <mergeCell ref="B13:C13"/>
    <mergeCell ref="A14:A15"/>
    <mergeCell ref="B14:B15"/>
    <mergeCell ref="C14:C15"/>
    <mergeCell ref="D14:D15"/>
    <mergeCell ref="F14:F15"/>
    <mergeCell ref="B16:C16"/>
    <mergeCell ref="A17:A18"/>
    <mergeCell ref="B19:C19"/>
    <mergeCell ref="A20:A39"/>
    <mergeCell ref="B20:B25"/>
    <mergeCell ref="C20:C25"/>
    <mergeCell ref="D20:D25"/>
    <mergeCell ref="F20:F25"/>
    <mergeCell ref="B26:B32"/>
    <mergeCell ref="C26:C32"/>
    <mergeCell ref="D26:D32"/>
    <mergeCell ref="F26:F32"/>
    <mergeCell ref="B33:B39"/>
    <mergeCell ref="C33:C39"/>
    <mergeCell ref="D33:D39"/>
    <mergeCell ref="F33:F39"/>
    <mergeCell ref="B40:C40"/>
    <mergeCell ref="A41:A65"/>
    <mergeCell ref="B41:B47"/>
    <mergeCell ref="C41:C47"/>
    <mergeCell ref="D41:D47"/>
    <mergeCell ref="F41:F47"/>
    <mergeCell ref="B48:B51"/>
    <mergeCell ref="C48:C51"/>
    <mergeCell ref="D48:D51"/>
    <mergeCell ref="F48:F51"/>
    <mergeCell ref="B52:B57"/>
    <mergeCell ref="C52:C57"/>
    <mergeCell ref="D52:D57"/>
    <mergeCell ref="F52:F57"/>
    <mergeCell ref="B58:B64"/>
    <mergeCell ref="C58:C64"/>
    <mergeCell ref="D58:D64"/>
    <mergeCell ref="F58:F64"/>
    <mergeCell ref="B66:C66"/>
    <mergeCell ref="A67:A71"/>
    <mergeCell ref="B67:B68"/>
    <mergeCell ref="C67:C68"/>
    <mergeCell ref="D67:D68"/>
    <mergeCell ref="F67:F68"/>
    <mergeCell ref="B72:C72"/>
    <mergeCell ref="A73:A87"/>
    <mergeCell ref="B73:B87"/>
    <mergeCell ref="C73:C87"/>
    <mergeCell ref="D73:D87"/>
    <mergeCell ref="F73:F87"/>
    <mergeCell ref="B88:C88"/>
    <mergeCell ref="A89:A90"/>
    <mergeCell ref="B89:B90"/>
    <mergeCell ref="C89:C90"/>
    <mergeCell ref="D89:D90"/>
    <mergeCell ref="F89:F90"/>
    <mergeCell ref="B91:C91"/>
    <mergeCell ref="A92:A95"/>
    <mergeCell ref="B94:B95"/>
    <mergeCell ref="C94:C95"/>
    <mergeCell ref="D94:D95"/>
    <mergeCell ref="F94:F95"/>
    <mergeCell ref="B96:C96"/>
    <mergeCell ref="B98:C98"/>
    <mergeCell ref="A99:A100"/>
    <mergeCell ref="B99:B100"/>
    <mergeCell ref="C99:C100"/>
    <mergeCell ref="D99:D100"/>
    <mergeCell ref="F99:F100"/>
    <mergeCell ref="A101:C10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1" sqref="C1"/>
    </sheetView>
  </sheetViews>
  <sheetFormatPr defaultColWidth="10.28125" defaultRowHeight="12.75"/>
  <cols>
    <col min="1" max="1" width="4.57421875" style="51" customWidth="1"/>
    <col min="2" max="2" width="8.00390625" style="51" customWidth="1"/>
    <col min="3" max="3" width="24.00390625" style="51" customWidth="1"/>
    <col min="4" max="4" width="10.8515625" style="51" customWidth="1"/>
    <col min="5" max="5" width="11.7109375" style="51" customWidth="1"/>
    <col min="6" max="6" width="10.7109375" style="51" customWidth="1"/>
    <col min="7" max="7" width="17.140625" style="51" customWidth="1"/>
    <col min="8" max="8" width="13.421875" style="51" customWidth="1"/>
    <col min="9" max="9" width="9.7109375" style="51" customWidth="1"/>
    <col min="10" max="10" width="9.57421875" style="52" customWidth="1"/>
    <col min="11" max="11" width="9.00390625" style="52" customWidth="1"/>
    <col min="12" max="16384" width="10.140625" style="52" customWidth="1"/>
  </cols>
  <sheetData>
    <row r="1" spans="1:11" ht="12.75">
      <c r="A1" s="53"/>
      <c r="B1" s="53"/>
      <c r="C1" s="53"/>
      <c r="D1" s="53"/>
      <c r="E1" s="53"/>
      <c r="F1" s="53"/>
      <c r="G1" s="54" t="s">
        <v>101</v>
      </c>
      <c r="H1" s="54"/>
      <c r="I1" s="54"/>
      <c r="J1" s="54"/>
      <c r="K1" s="54"/>
    </row>
    <row r="2" spans="1:11" ht="12.75">
      <c r="A2" s="53"/>
      <c r="B2" s="53"/>
      <c r="C2" s="53"/>
      <c r="D2" s="53"/>
      <c r="E2" s="53"/>
      <c r="F2" s="53"/>
      <c r="G2" s="54" t="s">
        <v>42</v>
      </c>
      <c r="H2" s="54"/>
      <c r="I2" s="54"/>
      <c r="J2" s="54"/>
      <c r="K2" s="54"/>
    </row>
    <row r="3" spans="1:12" ht="12.75">
      <c r="A3" s="53"/>
      <c r="B3" s="53"/>
      <c r="C3" s="53"/>
      <c r="D3" s="55" t="s">
        <v>102</v>
      </c>
      <c r="E3" s="55"/>
      <c r="F3" s="55"/>
      <c r="G3" s="56"/>
      <c r="I3" s="56"/>
      <c r="J3" s="56"/>
      <c r="K3" s="57"/>
      <c r="L3" s="56"/>
    </row>
    <row r="4" spans="1:11" ht="20.25" customHeight="1">
      <c r="A4" s="58" t="s">
        <v>2</v>
      </c>
      <c r="B4" s="58" t="s">
        <v>45</v>
      </c>
      <c r="C4" s="58" t="s">
        <v>46</v>
      </c>
      <c r="D4" s="59" t="s">
        <v>4</v>
      </c>
      <c r="E4" s="59"/>
      <c r="F4" s="59"/>
      <c r="G4" s="58" t="s">
        <v>103</v>
      </c>
      <c r="H4" s="58" t="s">
        <v>104</v>
      </c>
      <c r="I4" s="58" t="s">
        <v>105</v>
      </c>
      <c r="J4" s="58" t="s">
        <v>106</v>
      </c>
      <c r="K4" s="58" t="s">
        <v>107</v>
      </c>
    </row>
    <row r="5" spans="1:11" ht="71.25" customHeight="1">
      <c r="A5" s="58"/>
      <c r="B5" s="58"/>
      <c r="C5" s="58"/>
      <c r="D5" s="60" t="s">
        <v>11</v>
      </c>
      <c r="E5" s="58" t="s">
        <v>12</v>
      </c>
      <c r="F5" s="60" t="s">
        <v>13</v>
      </c>
      <c r="G5" s="58"/>
      <c r="H5" s="61" t="s">
        <v>108</v>
      </c>
      <c r="I5" s="58"/>
      <c r="J5" s="58"/>
      <c r="K5" s="58"/>
    </row>
    <row r="6" spans="1:11" ht="10.5" customHeight="1">
      <c r="A6" s="62">
        <v>1</v>
      </c>
      <c r="B6" s="62">
        <v>2</v>
      </c>
      <c r="C6" s="62">
        <v>3</v>
      </c>
      <c r="D6" s="63">
        <v>4</v>
      </c>
      <c r="E6" s="63">
        <v>5</v>
      </c>
      <c r="F6" s="63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</row>
    <row r="7" spans="1:11" ht="24" customHeight="1">
      <c r="A7" s="64">
        <v>600</v>
      </c>
      <c r="B7" s="65" t="s">
        <v>48</v>
      </c>
      <c r="C7" s="65"/>
      <c r="D7" s="66">
        <v>3553197.08</v>
      </c>
      <c r="E7" s="66">
        <f>SUM(E8)</f>
        <v>170000</v>
      </c>
      <c r="F7" s="66">
        <f>SUM(D7:E7)</f>
        <v>3723197.08</v>
      </c>
      <c r="G7" s="66">
        <v>3723197.08</v>
      </c>
      <c r="H7" s="67"/>
      <c r="I7" s="67"/>
      <c r="J7" s="67"/>
      <c r="K7" s="67"/>
    </row>
    <row r="8" spans="1:11" ht="24" customHeight="1">
      <c r="A8" s="68"/>
      <c r="B8" s="69">
        <v>60016</v>
      </c>
      <c r="C8" s="69" t="s">
        <v>49</v>
      </c>
      <c r="D8" s="70">
        <v>3553197.08</v>
      </c>
      <c r="E8" s="70">
        <v>170000</v>
      </c>
      <c r="F8" s="70">
        <f>SUM(D8:E8)</f>
        <v>3723197.08</v>
      </c>
      <c r="G8" s="70">
        <v>170000</v>
      </c>
      <c r="H8" s="71"/>
      <c r="I8" s="72"/>
      <c r="J8" s="71"/>
      <c r="K8" s="71"/>
    </row>
    <row r="9" spans="1:11" ht="24" customHeight="1">
      <c r="A9" s="73">
        <v>900</v>
      </c>
      <c r="B9" s="73" t="s">
        <v>68</v>
      </c>
      <c r="C9" s="73"/>
      <c r="D9" s="66">
        <v>270000</v>
      </c>
      <c r="E9" s="66">
        <f>SUM(E10)</f>
        <v>-70000</v>
      </c>
      <c r="F9" s="66">
        <f>SUM(D9:E9)</f>
        <v>200000</v>
      </c>
      <c r="G9" s="67">
        <v>200000</v>
      </c>
      <c r="H9" s="74"/>
      <c r="I9" s="67"/>
      <c r="J9" s="74"/>
      <c r="K9" s="66"/>
    </row>
    <row r="10" spans="1:11" ht="24" customHeight="1">
      <c r="A10" s="68"/>
      <c r="B10" s="69">
        <v>90015</v>
      </c>
      <c r="C10" s="69" t="s">
        <v>69</v>
      </c>
      <c r="D10" s="75">
        <v>270000</v>
      </c>
      <c r="E10" s="70">
        <v>-70000</v>
      </c>
      <c r="F10" s="70">
        <f>SUM(D10:E10)</f>
        <v>200000</v>
      </c>
      <c r="G10" s="72">
        <v>-70000</v>
      </c>
      <c r="H10" s="71"/>
      <c r="I10" s="72"/>
      <c r="J10" s="71"/>
      <c r="K10" s="70"/>
    </row>
    <row r="11" spans="1:11" s="53" customFormat="1" ht="24.75" customHeight="1">
      <c r="A11" s="76" t="s">
        <v>109</v>
      </c>
      <c r="B11" s="76"/>
      <c r="C11" s="76"/>
      <c r="D11" s="77">
        <v>9989376.06</v>
      </c>
      <c r="E11" s="77">
        <f>E7+E9</f>
        <v>100000</v>
      </c>
      <c r="F11" s="77">
        <f>SUM(D11:E11)</f>
        <v>10089376.06</v>
      </c>
      <c r="G11" s="77">
        <v>9926513.56</v>
      </c>
      <c r="H11" s="77">
        <v>3180836.04</v>
      </c>
      <c r="I11" s="77"/>
      <c r="J11" s="77"/>
      <c r="K11" s="77">
        <v>162862.5</v>
      </c>
    </row>
    <row r="13" ht="12.75">
      <c r="A13" s="78"/>
    </row>
    <row r="17" ht="12.75">
      <c r="G17" s="57"/>
    </row>
  </sheetData>
  <mergeCells count="13">
    <mergeCell ref="G1:K1"/>
    <mergeCell ref="G2:K2"/>
    <mergeCell ref="A4:A5"/>
    <mergeCell ref="B4:B5"/>
    <mergeCell ref="C4:C5"/>
    <mergeCell ref="D4:F4"/>
    <mergeCell ref="G4:G5"/>
    <mergeCell ref="I4:I5"/>
    <mergeCell ref="J4:J5"/>
    <mergeCell ref="K4:K5"/>
    <mergeCell ref="B7:C7"/>
    <mergeCell ref="B9:C9"/>
    <mergeCell ref="A11:C1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K1" sqref="K1"/>
    </sheetView>
  </sheetViews>
  <sheetFormatPr defaultColWidth="9.140625" defaultRowHeight="10.5" customHeight="1"/>
  <cols>
    <col min="1" max="1" width="3.57421875" style="79" customWidth="1"/>
    <col min="2" max="2" width="6.421875" style="79" customWidth="1"/>
    <col min="3" max="3" width="16.421875" style="79" customWidth="1"/>
    <col min="4" max="4" width="9.140625" style="79" customWidth="1"/>
    <col min="5" max="5" width="8.7109375" style="79" customWidth="1"/>
    <col min="6" max="6" width="9.421875" style="79" customWidth="1"/>
    <col min="7" max="7" width="9.00390625" style="79" customWidth="1"/>
    <col min="8" max="8" width="9.7109375" style="79" customWidth="1"/>
    <col min="9" max="9" width="8.7109375" style="79" customWidth="1"/>
    <col min="10" max="10" width="7.8515625" style="79" customWidth="1"/>
    <col min="11" max="11" width="8.28125" style="80" customWidth="1"/>
    <col min="12" max="12" width="8.421875" style="80" customWidth="1"/>
    <col min="13" max="13" width="7.140625" style="80" customWidth="1"/>
    <col min="14" max="14" width="7.28125" style="80" customWidth="1"/>
    <col min="15" max="15" width="4.7109375" style="80" customWidth="1"/>
    <col min="16" max="16" width="18.00390625" style="80" customWidth="1"/>
    <col min="17" max="255" width="9.140625" style="80" customWidth="1"/>
  </cols>
  <sheetData>
    <row r="1" spans="1:14" ht="10.5" customHeight="1">
      <c r="A1" s="81"/>
      <c r="B1" s="81"/>
      <c r="C1" s="81"/>
      <c r="D1" s="81"/>
      <c r="E1" s="81"/>
      <c r="F1" s="81"/>
      <c r="G1" s="82"/>
      <c r="H1" s="83"/>
      <c r="I1" s="84"/>
      <c r="J1" s="85"/>
      <c r="K1" s="86" t="s">
        <v>110</v>
      </c>
      <c r="L1" s="86"/>
      <c r="M1" s="86"/>
      <c r="N1" s="86"/>
    </row>
    <row r="2" spans="1:14" ht="17.25" customHeight="1">
      <c r="A2" s="81"/>
      <c r="B2" s="81"/>
      <c r="C2" s="81" t="s">
        <v>111</v>
      </c>
      <c r="D2" s="81"/>
      <c r="E2" s="81"/>
      <c r="F2" s="81"/>
      <c r="G2" s="84"/>
      <c r="H2" s="83"/>
      <c r="I2" s="84"/>
      <c r="J2" s="85"/>
      <c r="K2" s="86"/>
      <c r="L2" s="86"/>
      <c r="M2" s="86"/>
      <c r="N2" s="86"/>
    </row>
    <row r="3" spans="1:8" ht="10.5" customHeight="1">
      <c r="A3" s="87"/>
      <c r="B3" s="87"/>
      <c r="C3" s="87"/>
      <c r="D3" s="88"/>
      <c r="E3" s="89" t="s">
        <v>112</v>
      </c>
      <c r="F3" s="88"/>
      <c r="G3" s="87"/>
      <c r="H3" s="87"/>
    </row>
    <row r="4" spans="1:14" ht="10.5" customHeight="1">
      <c r="A4" s="90" t="s">
        <v>2</v>
      </c>
      <c r="B4" s="90" t="s">
        <v>45</v>
      </c>
      <c r="C4" s="90" t="s">
        <v>113</v>
      </c>
      <c r="D4" s="90" t="s">
        <v>4</v>
      </c>
      <c r="E4" s="90"/>
      <c r="F4" s="90"/>
      <c r="G4" s="90" t="s">
        <v>114</v>
      </c>
      <c r="H4" s="90" t="s">
        <v>7</v>
      </c>
      <c r="I4" s="90"/>
      <c r="J4" s="90" t="s">
        <v>115</v>
      </c>
      <c r="K4" s="90" t="s">
        <v>116</v>
      </c>
      <c r="L4" s="90" t="s">
        <v>117</v>
      </c>
      <c r="M4" s="90" t="s">
        <v>118</v>
      </c>
      <c r="N4" s="90" t="s">
        <v>119</v>
      </c>
    </row>
    <row r="5" spans="1:14" ht="12.75" customHeight="1" hidden="1">
      <c r="A5" s="90"/>
      <c r="B5" s="90"/>
      <c r="C5" s="90"/>
      <c r="D5" s="90"/>
      <c r="E5" s="90"/>
      <c r="F5" s="90"/>
      <c r="G5" s="90"/>
      <c r="H5" s="91"/>
      <c r="I5" s="91"/>
      <c r="J5" s="90"/>
      <c r="K5" s="90"/>
      <c r="L5" s="90"/>
      <c r="M5" s="90"/>
      <c r="N5" s="90"/>
    </row>
    <row r="6" spans="1:14" ht="53.25" customHeight="1">
      <c r="A6" s="90"/>
      <c r="B6" s="90"/>
      <c r="C6" s="90"/>
      <c r="D6" s="90"/>
      <c r="E6" s="90"/>
      <c r="F6" s="90"/>
      <c r="G6" s="90"/>
      <c r="H6" s="91" t="s">
        <v>120</v>
      </c>
      <c r="I6" s="91" t="s">
        <v>121</v>
      </c>
      <c r="J6" s="90"/>
      <c r="K6" s="90"/>
      <c r="L6" s="90"/>
      <c r="M6" s="90"/>
      <c r="N6" s="90"/>
    </row>
    <row r="7" spans="1:14" ht="21.75" customHeight="1">
      <c r="A7" s="91"/>
      <c r="B7" s="91"/>
      <c r="C7" s="91"/>
      <c r="D7" s="91" t="s">
        <v>11</v>
      </c>
      <c r="E7" s="91" t="s">
        <v>12</v>
      </c>
      <c r="F7" s="91" t="s">
        <v>13</v>
      </c>
      <c r="G7" s="91"/>
      <c r="H7" s="91"/>
      <c r="I7" s="91"/>
      <c r="J7" s="91"/>
      <c r="K7" s="91"/>
      <c r="L7" s="91"/>
      <c r="M7" s="91"/>
      <c r="N7" s="91"/>
    </row>
    <row r="8" spans="1:14" ht="15.75" customHeight="1">
      <c r="A8" s="92">
        <v>1</v>
      </c>
      <c r="B8" s="92">
        <v>2</v>
      </c>
      <c r="C8" s="92">
        <v>3</v>
      </c>
      <c r="D8" s="92">
        <v>4</v>
      </c>
      <c r="E8" s="92"/>
      <c r="F8" s="92"/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</row>
    <row r="9" spans="1:14" ht="16.5" customHeight="1">
      <c r="A9" s="93">
        <v>600</v>
      </c>
      <c r="B9" s="93" t="s">
        <v>48</v>
      </c>
      <c r="C9" s="93"/>
      <c r="D9" s="94">
        <v>804000</v>
      </c>
      <c r="E9" s="94">
        <f>SUM(E10:E11)</f>
        <v>16587</v>
      </c>
      <c r="F9" s="94">
        <f>SUM(D9:E9)</f>
        <v>820587</v>
      </c>
      <c r="G9" s="94">
        <v>820587</v>
      </c>
      <c r="H9" s="94"/>
      <c r="I9" s="94">
        <v>820587</v>
      </c>
      <c r="J9" s="94"/>
      <c r="K9" s="94"/>
      <c r="L9" s="94"/>
      <c r="M9" s="94"/>
      <c r="N9" s="94"/>
    </row>
    <row r="10" spans="1:14" ht="21.75" customHeight="1">
      <c r="A10" s="95"/>
      <c r="B10" s="95">
        <v>60016</v>
      </c>
      <c r="C10" s="95" t="s">
        <v>49</v>
      </c>
      <c r="D10" s="96">
        <v>804000</v>
      </c>
      <c r="E10" s="96">
        <v>16087</v>
      </c>
      <c r="F10" s="96">
        <f>SUM(D10:E11)</f>
        <v>820587</v>
      </c>
      <c r="G10" s="96">
        <v>16087</v>
      </c>
      <c r="H10" s="96"/>
      <c r="I10" s="96">
        <v>16087</v>
      </c>
      <c r="J10" s="96"/>
      <c r="K10" s="96"/>
      <c r="L10" s="96"/>
      <c r="M10" s="96"/>
      <c r="N10" s="96"/>
    </row>
    <row r="11" spans="1:14" ht="16.5" customHeight="1">
      <c r="A11" s="95"/>
      <c r="B11" s="95"/>
      <c r="C11" s="95"/>
      <c r="D11" s="96"/>
      <c r="E11" s="96">
        <v>500</v>
      </c>
      <c r="F11" s="96"/>
      <c r="G11" s="96">
        <v>500</v>
      </c>
      <c r="H11" s="96"/>
      <c r="I11" s="96">
        <v>500</v>
      </c>
      <c r="J11" s="96"/>
      <c r="K11" s="96"/>
      <c r="L11" s="96"/>
      <c r="M11" s="96"/>
      <c r="N11" s="96"/>
    </row>
    <row r="12" spans="1:15" ht="16.5" customHeight="1">
      <c r="A12" s="93">
        <v>630</v>
      </c>
      <c r="B12" s="93" t="s">
        <v>50</v>
      </c>
      <c r="C12" s="93"/>
      <c r="D12" s="94">
        <v>37000</v>
      </c>
      <c r="E12" s="94">
        <f>E13+E14</f>
        <v>-16900</v>
      </c>
      <c r="F12" s="94">
        <f>SUM(D12:E12)</f>
        <v>20100</v>
      </c>
      <c r="G12" s="94">
        <v>20100</v>
      </c>
      <c r="H12" s="94"/>
      <c r="I12" s="94">
        <v>20100</v>
      </c>
      <c r="J12" s="94"/>
      <c r="K12" s="94"/>
      <c r="L12" s="94"/>
      <c r="M12" s="94"/>
      <c r="N12" s="94"/>
      <c r="O12" s="97"/>
    </row>
    <row r="13" spans="1:15" ht="22.5" customHeight="1">
      <c r="A13" s="98"/>
      <c r="B13" s="95">
        <v>63095</v>
      </c>
      <c r="C13" s="95" t="s">
        <v>51</v>
      </c>
      <c r="D13" s="96">
        <v>37000</v>
      </c>
      <c r="E13" s="96">
        <v>-15000</v>
      </c>
      <c r="F13" s="96">
        <f>SUM(D13:E14)</f>
        <v>20100</v>
      </c>
      <c r="G13" s="96">
        <v>-15000</v>
      </c>
      <c r="H13" s="96"/>
      <c r="I13" s="96">
        <v>-15000</v>
      </c>
      <c r="J13" s="96"/>
      <c r="K13" s="96"/>
      <c r="L13" s="96"/>
      <c r="M13" s="96"/>
      <c r="N13" s="96"/>
      <c r="O13" s="97"/>
    </row>
    <row r="14" spans="1:15" ht="16.5" customHeight="1">
      <c r="A14" s="98"/>
      <c r="B14" s="95"/>
      <c r="C14" s="95"/>
      <c r="D14" s="96"/>
      <c r="E14" s="96">
        <v>-1900</v>
      </c>
      <c r="F14" s="96"/>
      <c r="G14" s="96">
        <v>-1900</v>
      </c>
      <c r="H14" s="96"/>
      <c r="I14" s="96">
        <v>-1900</v>
      </c>
      <c r="J14" s="96"/>
      <c r="K14" s="96"/>
      <c r="L14" s="96"/>
      <c r="M14" s="96"/>
      <c r="N14" s="96"/>
      <c r="O14" s="97"/>
    </row>
    <row r="15" spans="1:15" ht="16.5" customHeight="1">
      <c r="A15" s="93">
        <v>710</v>
      </c>
      <c r="B15" s="93" t="s">
        <v>14</v>
      </c>
      <c r="C15" s="93"/>
      <c r="D15" s="94">
        <v>295000</v>
      </c>
      <c r="E15" s="94">
        <f>SUM(E17+E16)</f>
        <v>-115000</v>
      </c>
      <c r="F15" s="94">
        <f>SUM(D15:E15)</f>
        <v>180000</v>
      </c>
      <c r="G15" s="94">
        <v>180000</v>
      </c>
      <c r="H15" s="94">
        <v>45000</v>
      </c>
      <c r="I15" s="94">
        <v>135000</v>
      </c>
      <c r="J15" s="94"/>
      <c r="K15" s="94"/>
      <c r="L15" s="94"/>
      <c r="M15" s="94"/>
      <c r="N15" s="94"/>
      <c r="O15" s="97"/>
    </row>
    <row r="16" spans="1:15" ht="21" customHeight="1">
      <c r="A16" s="98"/>
      <c r="B16" s="95">
        <v>71004</v>
      </c>
      <c r="C16" s="95" t="s">
        <v>52</v>
      </c>
      <c r="D16" s="96">
        <v>270000</v>
      </c>
      <c r="E16" s="96">
        <v>-100000</v>
      </c>
      <c r="F16" s="96">
        <f>SUM(D16:E16)</f>
        <v>170000</v>
      </c>
      <c r="G16" s="96">
        <v>-100000</v>
      </c>
      <c r="H16" s="96"/>
      <c r="I16" s="96">
        <v>-100000</v>
      </c>
      <c r="J16" s="96"/>
      <c r="K16" s="96"/>
      <c r="L16" s="96"/>
      <c r="M16" s="96"/>
      <c r="N16" s="96"/>
      <c r="O16" s="97"/>
    </row>
    <row r="17" spans="1:15" ht="16.5" customHeight="1">
      <c r="A17" s="98"/>
      <c r="B17" s="95">
        <v>71035</v>
      </c>
      <c r="C17" s="95" t="s">
        <v>53</v>
      </c>
      <c r="D17" s="96">
        <v>25000</v>
      </c>
      <c r="E17" s="96">
        <v>-15000</v>
      </c>
      <c r="F17" s="96">
        <f>SUM(D17:E17)</f>
        <v>10000</v>
      </c>
      <c r="G17" s="96">
        <v>-15000</v>
      </c>
      <c r="H17" s="99"/>
      <c r="I17" s="96">
        <v>-15000</v>
      </c>
      <c r="J17" s="99"/>
      <c r="K17" s="99"/>
      <c r="L17" s="99"/>
      <c r="M17" s="99"/>
      <c r="N17" s="99"/>
      <c r="O17" s="97"/>
    </row>
    <row r="18" spans="1:15" ht="25.5" customHeight="1">
      <c r="A18" s="93">
        <v>750</v>
      </c>
      <c r="B18" s="93" t="s">
        <v>16</v>
      </c>
      <c r="C18" s="93"/>
      <c r="D18" s="94">
        <v>3766788.5</v>
      </c>
      <c r="E18" s="94">
        <f>SUM(E19:E38)</f>
        <v>-273101.54000000004</v>
      </c>
      <c r="F18" s="94">
        <f>SUM(D18:E18)</f>
        <v>3493686.96</v>
      </c>
      <c r="G18" s="94">
        <v>3318686.96</v>
      </c>
      <c r="H18" s="94">
        <v>2576442.39</v>
      </c>
      <c r="I18" s="94">
        <v>742244.57</v>
      </c>
      <c r="J18" s="94"/>
      <c r="K18" s="94">
        <v>175000</v>
      </c>
      <c r="L18" s="94"/>
      <c r="M18" s="94"/>
      <c r="N18" s="94"/>
      <c r="O18" s="97"/>
    </row>
    <row r="19" spans="1:14" ht="20.25" customHeight="1">
      <c r="A19" s="98"/>
      <c r="B19" s="95">
        <v>75023</v>
      </c>
      <c r="C19" s="95" t="s">
        <v>54</v>
      </c>
      <c r="D19" s="96">
        <v>3200444.5</v>
      </c>
      <c r="E19" s="96">
        <v>-22044</v>
      </c>
      <c r="F19" s="96">
        <f>SUM(D19:E24)</f>
        <v>3168417.96</v>
      </c>
      <c r="G19" s="96">
        <v>-22044</v>
      </c>
      <c r="H19" s="96">
        <v>-22044</v>
      </c>
      <c r="I19" s="96"/>
      <c r="J19" s="96"/>
      <c r="K19" s="96"/>
      <c r="L19" s="96"/>
      <c r="M19" s="96"/>
      <c r="N19" s="96"/>
    </row>
    <row r="20" spans="1:14" ht="20.25" customHeight="1">
      <c r="A20" s="98"/>
      <c r="B20" s="95"/>
      <c r="C20" s="95"/>
      <c r="D20" s="96"/>
      <c r="E20" s="96">
        <v>-3348.51</v>
      </c>
      <c r="F20" s="96"/>
      <c r="G20" s="96">
        <v>-3348.51</v>
      </c>
      <c r="H20" s="96">
        <v>-3348.51</v>
      </c>
      <c r="I20" s="96"/>
      <c r="J20" s="96"/>
      <c r="K20" s="96"/>
      <c r="L20" s="96"/>
      <c r="M20" s="96"/>
      <c r="N20" s="96"/>
    </row>
    <row r="21" spans="1:14" ht="20.25" customHeight="1">
      <c r="A21" s="98"/>
      <c r="B21" s="95"/>
      <c r="C21" s="95"/>
      <c r="D21" s="96"/>
      <c r="E21" s="96">
        <v>-540.1</v>
      </c>
      <c r="F21" s="96"/>
      <c r="G21" s="96">
        <v>-540.1</v>
      </c>
      <c r="H21" s="96">
        <v>-540.1</v>
      </c>
      <c r="I21" s="96"/>
      <c r="J21" s="96"/>
      <c r="K21" s="96"/>
      <c r="L21" s="96"/>
      <c r="M21" s="96"/>
      <c r="N21" s="96"/>
    </row>
    <row r="22" spans="1:14" ht="20.25" customHeight="1">
      <c r="A22" s="98"/>
      <c r="B22" s="95"/>
      <c r="C22" s="95"/>
      <c r="D22" s="96"/>
      <c r="E22" s="96">
        <v>-2000</v>
      </c>
      <c r="F22" s="96"/>
      <c r="G22" s="96">
        <v>-2000</v>
      </c>
      <c r="H22" s="96"/>
      <c r="I22" s="96">
        <v>-2000</v>
      </c>
      <c r="J22" s="96"/>
      <c r="K22" s="96"/>
      <c r="L22" s="96"/>
      <c r="M22" s="96"/>
      <c r="N22" s="96"/>
    </row>
    <row r="23" spans="1:14" ht="21" customHeight="1">
      <c r="A23" s="98"/>
      <c r="B23" s="95"/>
      <c r="C23" s="95"/>
      <c r="D23" s="96"/>
      <c r="E23" s="96">
        <v>-3000</v>
      </c>
      <c r="F23" s="96"/>
      <c r="G23" s="96">
        <v>-3000</v>
      </c>
      <c r="H23" s="96"/>
      <c r="I23" s="96">
        <v>-3000</v>
      </c>
      <c r="J23" s="96"/>
      <c r="K23" s="96"/>
      <c r="L23" s="96"/>
      <c r="M23" s="96"/>
      <c r="N23" s="96"/>
    </row>
    <row r="24" spans="1:14" ht="21.75" customHeight="1">
      <c r="A24" s="98"/>
      <c r="B24" s="95"/>
      <c r="C24" s="95"/>
      <c r="D24" s="96"/>
      <c r="E24" s="96">
        <v>-1093.93</v>
      </c>
      <c r="F24" s="96"/>
      <c r="G24" s="96">
        <v>-1093.93</v>
      </c>
      <c r="H24" s="96"/>
      <c r="I24" s="96">
        <v>-1093.93</v>
      </c>
      <c r="J24" s="96"/>
      <c r="K24" s="96"/>
      <c r="L24" s="96"/>
      <c r="M24" s="96"/>
      <c r="N24" s="96"/>
    </row>
    <row r="25" spans="1:14" ht="31.5" customHeight="1">
      <c r="A25" s="98"/>
      <c r="B25" s="100">
        <v>75056</v>
      </c>
      <c r="C25" s="100" t="s">
        <v>55</v>
      </c>
      <c r="D25" s="101">
        <v>0</v>
      </c>
      <c r="E25" s="101">
        <v>6400.89</v>
      </c>
      <c r="F25" s="101">
        <f>SUM(D25:E25)</f>
        <v>6400.89</v>
      </c>
      <c r="G25" s="101">
        <v>6400.89</v>
      </c>
      <c r="H25" s="101">
        <v>6400.89</v>
      </c>
      <c r="I25" s="96"/>
      <c r="J25" s="96"/>
      <c r="K25" s="96"/>
      <c r="L25" s="96"/>
      <c r="M25" s="96"/>
      <c r="N25" s="96"/>
    </row>
    <row r="26" spans="1:14" ht="21" customHeight="1">
      <c r="A26" s="98"/>
      <c r="B26" s="100"/>
      <c r="C26" s="100"/>
      <c r="D26" s="101"/>
      <c r="E26" s="96">
        <v>1449.4</v>
      </c>
      <c r="F26" s="101"/>
      <c r="G26" s="96">
        <v>1449.4</v>
      </c>
      <c r="H26" s="96">
        <v>1449.4</v>
      </c>
      <c r="I26" s="96"/>
      <c r="J26" s="96"/>
      <c r="K26" s="96"/>
      <c r="L26" s="96"/>
      <c r="M26" s="96"/>
      <c r="N26" s="96"/>
    </row>
    <row r="27" spans="1:14" ht="22.5" customHeight="1">
      <c r="A27" s="98"/>
      <c r="B27" s="100"/>
      <c r="C27" s="100"/>
      <c r="D27" s="101"/>
      <c r="E27" s="96">
        <v>233.77</v>
      </c>
      <c r="F27" s="101"/>
      <c r="G27" s="96">
        <v>233.77</v>
      </c>
      <c r="H27" s="96">
        <v>233.77</v>
      </c>
      <c r="I27" s="96"/>
      <c r="J27" s="96"/>
      <c r="K27" s="96"/>
      <c r="L27" s="96"/>
      <c r="M27" s="96"/>
      <c r="N27" s="96"/>
    </row>
    <row r="28" spans="1:14" ht="20.25" customHeight="1">
      <c r="A28" s="98"/>
      <c r="B28" s="100"/>
      <c r="C28" s="100"/>
      <c r="D28" s="101"/>
      <c r="E28" s="96">
        <v>3140.94</v>
      </c>
      <c r="F28" s="101"/>
      <c r="G28" s="96">
        <v>3140.94</v>
      </c>
      <c r="H28" s="96">
        <v>3140.94</v>
      </c>
      <c r="I28" s="96"/>
      <c r="J28" s="96"/>
      <c r="K28" s="96"/>
      <c r="L28" s="96"/>
      <c r="M28" s="96"/>
      <c r="N28" s="96"/>
    </row>
    <row r="29" spans="1:14" ht="21" customHeight="1">
      <c r="A29" s="98"/>
      <c r="B29" s="100"/>
      <c r="C29" s="100"/>
      <c r="D29" s="101"/>
      <c r="E29" s="96">
        <v>200</v>
      </c>
      <c r="F29" s="101"/>
      <c r="G29" s="96">
        <v>200</v>
      </c>
      <c r="H29" s="96"/>
      <c r="I29" s="96">
        <v>200</v>
      </c>
      <c r="J29" s="96"/>
      <c r="K29" s="96"/>
      <c r="L29" s="96"/>
      <c r="M29" s="96"/>
      <c r="N29" s="96"/>
    </row>
    <row r="30" spans="1:14" ht="21.75" customHeight="1">
      <c r="A30" s="98"/>
      <c r="B30" s="100"/>
      <c r="C30" s="100"/>
      <c r="D30" s="101"/>
      <c r="E30" s="96">
        <v>300</v>
      </c>
      <c r="F30" s="101"/>
      <c r="G30" s="96">
        <v>300</v>
      </c>
      <c r="H30" s="96"/>
      <c r="I30" s="96">
        <v>300</v>
      </c>
      <c r="J30" s="96"/>
      <c r="K30" s="96"/>
      <c r="L30" s="96"/>
      <c r="M30" s="96"/>
      <c r="N30" s="96"/>
    </row>
    <row r="31" spans="1:14" ht="21" customHeight="1">
      <c r="A31" s="98"/>
      <c r="B31" s="100"/>
      <c r="C31" s="100"/>
      <c r="D31" s="101"/>
      <c r="E31" s="96">
        <v>300</v>
      </c>
      <c r="F31" s="101"/>
      <c r="G31" s="96">
        <v>300</v>
      </c>
      <c r="H31" s="96"/>
      <c r="I31" s="96">
        <v>300</v>
      </c>
      <c r="J31" s="96"/>
      <c r="K31" s="96"/>
      <c r="L31" s="96"/>
      <c r="M31" s="96"/>
      <c r="N31" s="96"/>
    </row>
    <row r="32" spans="1:14" ht="20.25" customHeight="1">
      <c r="A32" s="98"/>
      <c r="B32" s="95">
        <v>75075</v>
      </c>
      <c r="C32" s="95" t="s">
        <v>56</v>
      </c>
      <c r="D32" s="96">
        <v>268100</v>
      </c>
      <c r="E32" s="96">
        <v>-1000</v>
      </c>
      <c r="F32" s="96">
        <f>SUM(D32:E38)</f>
        <v>15000</v>
      </c>
      <c r="G32" s="96">
        <v>-1000</v>
      </c>
      <c r="H32" s="96">
        <v>-1000</v>
      </c>
      <c r="I32" s="96"/>
      <c r="J32" s="96"/>
      <c r="K32" s="96"/>
      <c r="L32" s="96"/>
      <c r="M32" s="96"/>
      <c r="N32" s="96"/>
    </row>
    <row r="33" spans="1:14" ht="20.25" customHeight="1">
      <c r="A33" s="98"/>
      <c r="B33" s="95"/>
      <c r="C33" s="95"/>
      <c r="D33" s="96"/>
      <c r="E33" s="96">
        <v>-100</v>
      </c>
      <c r="F33" s="96"/>
      <c r="G33" s="96">
        <v>-100</v>
      </c>
      <c r="H33" s="96">
        <v>-100</v>
      </c>
      <c r="I33" s="96"/>
      <c r="J33" s="96"/>
      <c r="K33" s="96"/>
      <c r="L33" s="96"/>
      <c r="M33" s="96"/>
      <c r="N33" s="96"/>
    </row>
    <row r="34" spans="1:14" ht="20.25" customHeight="1">
      <c r="A34" s="98"/>
      <c r="B34" s="95"/>
      <c r="C34" s="95"/>
      <c r="D34" s="96"/>
      <c r="E34" s="96">
        <v>-35000</v>
      </c>
      <c r="F34" s="96"/>
      <c r="G34" s="96">
        <v>-35000</v>
      </c>
      <c r="H34" s="96">
        <v>-35000</v>
      </c>
      <c r="I34" s="96"/>
      <c r="J34" s="96"/>
      <c r="K34" s="96"/>
      <c r="L34" s="96"/>
      <c r="M34" s="96"/>
      <c r="N34" s="96"/>
    </row>
    <row r="35" spans="1:14" ht="20.25" customHeight="1">
      <c r="A35" s="98"/>
      <c r="B35" s="95"/>
      <c r="C35" s="95"/>
      <c r="D35" s="96"/>
      <c r="E35" s="96">
        <v>-95000</v>
      </c>
      <c r="F35" s="96"/>
      <c r="G35" s="96">
        <v>-95000</v>
      </c>
      <c r="H35" s="96"/>
      <c r="I35" s="96">
        <v>-95000</v>
      </c>
      <c r="J35" s="96"/>
      <c r="K35" s="96"/>
      <c r="L35" s="96"/>
      <c r="M35" s="96"/>
      <c r="N35" s="96"/>
    </row>
    <row r="36" spans="1:14" ht="20.25" customHeight="1">
      <c r="A36" s="98"/>
      <c r="B36" s="95"/>
      <c r="C36" s="95"/>
      <c r="D36" s="96"/>
      <c r="E36" s="96">
        <v>-115000</v>
      </c>
      <c r="F36" s="96"/>
      <c r="G36" s="96">
        <v>-115000</v>
      </c>
      <c r="H36" s="96"/>
      <c r="I36" s="96">
        <v>-115000</v>
      </c>
      <c r="J36" s="96"/>
      <c r="K36" s="96"/>
      <c r="L36" s="96"/>
      <c r="M36" s="96"/>
      <c r="N36" s="96"/>
    </row>
    <row r="37" spans="1:14" ht="20.25" customHeight="1">
      <c r="A37" s="98"/>
      <c r="B37" s="95"/>
      <c r="C37" s="95"/>
      <c r="D37" s="96"/>
      <c r="E37" s="96">
        <v>-2000</v>
      </c>
      <c r="F37" s="96"/>
      <c r="G37" s="96">
        <v>-2000</v>
      </c>
      <c r="H37" s="96"/>
      <c r="I37" s="96">
        <v>-2000</v>
      </c>
      <c r="J37" s="96"/>
      <c r="K37" s="96"/>
      <c r="L37" s="96"/>
      <c r="M37" s="96"/>
      <c r="N37" s="96"/>
    </row>
    <row r="38" spans="1:14" ht="20.25" customHeight="1">
      <c r="A38" s="98"/>
      <c r="B38" s="95"/>
      <c r="C38" s="95"/>
      <c r="D38" s="96"/>
      <c r="E38" s="96">
        <v>-5000</v>
      </c>
      <c r="F38" s="96"/>
      <c r="G38" s="96">
        <v>-5000</v>
      </c>
      <c r="H38" s="96"/>
      <c r="I38" s="96">
        <v>-5000</v>
      </c>
      <c r="J38" s="96"/>
      <c r="K38" s="96"/>
      <c r="L38" s="96"/>
      <c r="M38" s="96"/>
      <c r="N38" s="96"/>
    </row>
    <row r="39" spans="1:14" ht="20.25" customHeight="1">
      <c r="A39" s="93">
        <v>801</v>
      </c>
      <c r="B39" s="93" t="s">
        <v>20</v>
      </c>
      <c r="C39" s="93"/>
      <c r="D39" s="94">
        <v>11524668.24</v>
      </c>
      <c r="E39" s="94">
        <f>SUM(E40:E64)</f>
        <v>-84299.45999999999</v>
      </c>
      <c r="F39" s="94">
        <f>SUM(D39:E39)</f>
        <v>11440368.78</v>
      </c>
      <c r="G39" s="94">
        <v>10926997.78</v>
      </c>
      <c r="H39" s="94">
        <v>8704445.99</v>
      </c>
      <c r="I39" s="94">
        <v>2222551.79</v>
      </c>
      <c r="J39" s="94">
        <v>20000</v>
      </c>
      <c r="K39" s="94">
        <v>493371</v>
      </c>
      <c r="L39" s="94"/>
      <c r="M39" s="94"/>
      <c r="N39" s="94"/>
    </row>
    <row r="40" spans="1:14" ht="20.25" customHeight="1">
      <c r="A40" s="95"/>
      <c r="B40" s="95">
        <v>80101</v>
      </c>
      <c r="C40" s="95" t="s">
        <v>122</v>
      </c>
      <c r="D40" s="96">
        <v>7717692.24</v>
      </c>
      <c r="E40" s="96">
        <v>-55794</v>
      </c>
      <c r="F40" s="96">
        <f>SUM(D40:E46)</f>
        <v>7590260.24</v>
      </c>
      <c r="G40" s="96">
        <v>-55794</v>
      </c>
      <c r="H40" s="96">
        <v>-55794</v>
      </c>
      <c r="I40" s="96"/>
      <c r="J40" s="96"/>
      <c r="K40" s="96"/>
      <c r="L40" s="96"/>
      <c r="M40" s="96"/>
      <c r="N40" s="96"/>
    </row>
    <row r="41" spans="1:14" ht="20.25" customHeight="1">
      <c r="A41" s="95"/>
      <c r="B41" s="95"/>
      <c r="C41" s="95"/>
      <c r="D41" s="96"/>
      <c r="E41" s="96">
        <v>-15000</v>
      </c>
      <c r="F41" s="96"/>
      <c r="G41" s="96">
        <v>-15000</v>
      </c>
      <c r="H41" s="96">
        <v>-15000</v>
      </c>
      <c r="I41" s="96"/>
      <c r="J41" s="96"/>
      <c r="K41" s="96"/>
      <c r="L41" s="96"/>
      <c r="M41" s="96"/>
      <c r="N41" s="96"/>
    </row>
    <row r="42" spans="1:14" ht="20.25" customHeight="1">
      <c r="A42" s="95"/>
      <c r="B42" s="95"/>
      <c r="C42" s="95"/>
      <c r="D42" s="96"/>
      <c r="E42" s="96">
        <v>-7942</v>
      </c>
      <c r="F42" s="96"/>
      <c r="G42" s="96">
        <v>-7942</v>
      </c>
      <c r="H42" s="96">
        <v>-7942</v>
      </c>
      <c r="I42" s="96"/>
      <c r="J42" s="96"/>
      <c r="K42" s="96"/>
      <c r="L42" s="96"/>
      <c r="M42" s="96"/>
      <c r="N42" s="96"/>
    </row>
    <row r="43" spans="1:14" ht="20.25" customHeight="1">
      <c r="A43" s="95"/>
      <c r="B43" s="95"/>
      <c r="C43" s="95"/>
      <c r="D43" s="96"/>
      <c r="E43" s="96">
        <v>-1282</v>
      </c>
      <c r="F43" s="96"/>
      <c r="G43" s="96">
        <v>-1282</v>
      </c>
      <c r="H43" s="96">
        <v>-1282</v>
      </c>
      <c r="I43" s="96"/>
      <c r="J43" s="96"/>
      <c r="K43" s="96"/>
      <c r="L43" s="96"/>
      <c r="M43" s="96"/>
      <c r="N43" s="96"/>
    </row>
    <row r="44" spans="1:14" ht="20.25" customHeight="1">
      <c r="A44" s="95"/>
      <c r="B44" s="95"/>
      <c r="C44" s="95"/>
      <c r="D44" s="96"/>
      <c r="E44" s="96">
        <v>-43200</v>
      </c>
      <c r="F44" s="96"/>
      <c r="G44" s="96">
        <v>-43200</v>
      </c>
      <c r="H44" s="96">
        <v>-43200</v>
      </c>
      <c r="I44" s="96"/>
      <c r="J44" s="96"/>
      <c r="K44" s="96"/>
      <c r="L44" s="96"/>
      <c r="M44" s="96"/>
      <c r="N44" s="96"/>
    </row>
    <row r="45" spans="1:14" ht="20.25" customHeight="1">
      <c r="A45" s="95"/>
      <c r="B45" s="95"/>
      <c r="C45" s="95"/>
      <c r="D45" s="96"/>
      <c r="E45" s="96">
        <v>-4000</v>
      </c>
      <c r="F45" s="96"/>
      <c r="G45" s="96">
        <v>-4000</v>
      </c>
      <c r="H45" s="96"/>
      <c r="I45" s="96">
        <v>-4000</v>
      </c>
      <c r="J45" s="96"/>
      <c r="K45" s="96"/>
      <c r="L45" s="96"/>
      <c r="M45" s="96"/>
      <c r="N45" s="96"/>
    </row>
    <row r="46" spans="1:14" ht="20.25" customHeight="1">
      <c r="A46" s="95"/>
      <c r="B46" s="95"/>
      <c r="C46" s="95"/>
      <c r="D46" s="96"/>
      <c r="E46" s="96">
        <v>-214</v>
      </c>
      <c r="F46" s="96"/>
      <c r="G46" s="96">
        <v>-214</v>
      </c>
      <c r="H46" s="96"/>
      <c r="I46" s="96">
        <v>-214</v>
      </c>
      <c r="J46" s="96"/>
      <c r="K46" s="96"/>
      <c r="L46" s="96"/>
      <c r="M46" s="96"/>
      <c r="N46" s="96"/>
    </row>
    <row r="47" spans="1:14" ht="20.25" customHeight="1">
      <c r="A47" s="95"/>
      <c r="B47" s="95">
        <v>80103</v>
      </c>
      <c r="C47" s="95" t="s">
        <v>58</v>
      </c>
      <c r="D47" s="96">
        <v>619745</v>
      </c>
      <c r="E47" s="96">
        <v>-4087</v>
      </c>
      <c r="F47" s="96">
        <f>SUM(D47:E50)</f>
        <v>606805</v>
      </c>
      <c r="G47" s="96">
        <v>-4087</v>
      </c>
      <c r="H47" s="96">
        <v>-4087</v>
      </c>
      <c r="I47" s="96"/>
      <c r="J47" s="96"/>
      <c r="K47" s="96"/>
      <c r="L47" s="96"/>
      <c r="M47" s="96"/>
      <c r="N47" s="96"/>
    </row>
    <row r="48" spans="1:14" ht="20.25" customHeight="1">
      <c r="A48" s="95"/>
      <c r="B48" s="95"/>
      <c r="C48" s="95"/>
      <c r="D48" s="96"/>
      <c r="E48" s="96">
        <v>-8000</v>
      </c>
      <c r="F48" s="96"/>
      <c r="G48" s="96">
        <v>-8000</v>
      </c>
      <c r="H48" s="96">
        <v>-8000</v>
      </c>
      <c r="I48" s="96"/>
      <c r="J48" s="96"/>
      <c r="K48" s="96"/>
      <c r="L48" s="96"/>
      <c r="M48" s="96"/>
      <c r="N48" s="96"/>
    </row>
    <row r="49" spans="1:14" ht="20.25" customHeight="1">
      <c r="A49" s="95"/>
      <c r="B49" s="95"/>
      <c r="C49" s="95"/>
      <c r="D49" s="96"/>
      <c r="E49" s="96">
        <v>-734</v>
      </c>
      <c r="F49" s="96"/>
      <c r="G49" s="96">
        <v>-734</v>
      </c>
      <c r="H49" s="96">
        <v>-734</v>
      </c>
      <c r="I49" s="96"/>
      <c r="J49" s="96"/>
      <c r="K49" s="96"/>
      <c r="L49" s="96"/>
      <c r="M49" s="96"/>
      <c r="N49" s="96"/>
    </row>
    <row r="50" spans="1:14" ht="20.25" customHeight="1">
      <c r="A50" s="95"/>
      <c r="B50" s="95"/>
      <c r="C50" s="95"/>
      <c r="D50" s="96"/>
      <c r="E50" s="96">
        <v>-119</v>
      </c>
      <c r="F50" s="96"/>
      <c r="G50" s="96">
        <v>-119</v>
      </c>
      <c r="H50" s="96">
        <v>-119</v>
      </c>
      <c r="I50" s="96"/>
      <c r="J50" s="96"/>
      <c r="K50" s="96"/>
      <c r="L50" s="96"/>
      <c r="M50" s="96"/>
      <c r="N50" s="96"/>
    </row>
    <row r="51" spans="1:14" ht="20.25" customHeight="1">
      <c r="A51" s="95"/>
      <c r="B51" s="95">
        <v>80110</v>
      </c>
      <c r="C51" s="95" t="s">
        <v>59</v>
      </c>
      <c r="D51" s="96">
        <v>2894287</v>
      </c>
      <c r="E51" s="96">
        <v>-27980</v>
      </c>
      <c r="F51" s="96">
        <f>SUM(D51:E56)</f>
        <v>2923932</v>
      </c>
      <c r="G51" s="96">
        <v>-27980</v>
      </c>
      <c r="H51" s="96">
        <v>-27980</v>
      </c>
      <c r="I51" s="96"/>
      <c r="J51" s="96"/>
      <c r="K51" s="96"/>
      <c r="L51" s="96"/>
      <c r="M51" s="96"/>
      <c r="N51" s="96"/>
    </row>
    <row r="52" spans="1:14" ht="20.25" customHeight="1">
      <c r="A52" s="95"/>
      <c r="B52" s="95"/>
      <c r="C52" s="95"/>
      <c r="D52" s="96"/>
      <c r="E52" s="96">
        <v>-2000</v>
      </c>
      <c r="F52" s="96"/>
      <c r="G52" s="96">
        <v>-2000</v>
      </c>
      <c r="H52" s="96">
        <v>-2000</v>
      </c>
      <c r="I52" s="96"/>
      <c r="J52" s="96"/>
      <c r="K52" s="96"/>
      <c r="L52" s="96"/>
      <c r="M52" s="96"/>
      <c r="N52" s="96"/>
    </row>
    <row r="53" spans="1:14" ht="20.25" customHeight="1">
      <c r="A53" s="95"/>
      <c r="B53" s="95"/>
      <c r="C53" s="95"/>
      <c r="D53" s="96"/>
      <c r="E53" s="96">
        <v>-3095</v>
      </c>
      <c r="F53" s="96"/>
      <c r="G53" s="96">
        <v>-3095</v>
      </c>
      <c r="H53" s="96">
        <v>-3095</v>
      </c>
      <c r="I53" s="96"/>
      <c r="J53" s="96"/>
      <c r="K53" s="96"/>
      <c r="L53" s="96"/>
      <c r="M53" s="96"/>
      <c r="N53" s="96"/>
    </row>
    <row r="54" spans="1:14" ht="20.25" customHeight="1">
      <c r="A54" s="95"/>
      <c r="B54" s="95"/>
      <c r="C54" s="95"/>
      <c r="D54" s="96"/>
      <c r="E54" s="96">
        <v>-500</v>
      </c>
      <c r="F54" s="96"/>
      <c r="G54" s="96">
        <v>-500</v>
      </c>
      <c r="H54" s="96">
        <v>-500</v>
      </c>
      <c r="I54" s="96"/>
      <c r="J54" s="96"/>
      <c r="K54" s="96"/>
      <c r="L54" s="96"/>
      <c r="M54" s="96"/>
      <c r="N54" s="96"/>
    </row>
    <row r="55" spans="1:14" ht="20.25" customHeight="1">
      <c r="A55" s="95"/>
      <c r="B55" s="95"/>
      <c r="C55" s="95"/>
      <c r="D55" s="96"/>
      <c r="E55" s="96">
        <v>59220</v>
      </c>
      <c r="F55" s="96"/>
      <c r="G55" s="96">
        <v>59220</v>
      </c>
      <c r="H55" s="96">
        <v>59220</v>
      </c>
      <c r="I55" s="96"/>
      <c r="J55" s="96"/>
      <c r="K55" s="96"/>
      <c r="L55" s="96"/>
      <c r="M55" s="96"/>
      <c r="N55" s="96"/>
    </row>
    <row r="56" spans="1:14" ht="20.25" customHeight="1">
      <c r="A56" s="95"/>
      <c r="B56" s="95"/>
      <c r="C56" s="95"/>
      <c r="D56" s="96"/>
      <c r="E56" s="96">
        <v>4000</v>
      </c>
      <c r="F56" s="96"/>
      <c r="G56" s="96">
        <v>4000</v>
      </c>
      <c r="H56" s="96"/>
      <c r="I56" s="96">
        <v>4000</v>
      </c>
      <c r="J56" s="96"/>
      <c r="K56" s="96"/>
      <c r="L56" s="96"/>
      <c r="M56" s="96"/>
      <c r="N56" s="96"/>
    </row>
    <row r="57" spans="1:14" ht="20.25" customHeight="1">
      <c r="A57" s="95"/>
      <c r="B57" s="95">
        <v>80113</v>
      </c>
      <c r="C57" s="95" t="s">
        <v>60</v>
      </c>
      <c r="D57" s="96">
        <v>168760</v>
      </c>
      <c r="E57" s="96">
        <v>22056.14</v>
      </c>
      <c r="F57" s="96">
        <f>SUM(D57:E63)</f>
        <v>199786.54</v>
      </c>
      <c r="G57" s="96">
        <v>22056.14</v>
      </c>
      <c r="H57" s="96">
        <v>22056.14</v>
      </c>
      <c r="I57" s="96"/>
      <c r="J57" s="96"/>
      <c r="K57" s="96"/>
      <c r="L57" s="96"/>
      <c r="M57" s="96"/>
      <c r="N57" s="96"/>
    </row>
    <row r="58" spans="1:14" ht="20.25" customHeight="1">
      <c r="A58" s="95"/>
      <c r="B58" s="95"/>
      <c r="C58" s="95"/>
      <c r="D58" s="96"/>
      <c r="E58" s="96">
        <v>-1000</v>
      </c>
      <c r="F58" s="96"/>
      <c r="G58" s="96">
        <v>-1000</v>
      </c>
      <c r="H58" s="96">
        <v>-1000</v>
      </c>
      <c r="I58" s="96"/>
      <c r="J58" s="96"/>
      <c r="K58" s="96"/>
      <c r="L58" s="96"/>
      <c r="M58" s="96"/>
      <c r="N58" s="96"/>
    </row>
    <row r="59" spans="1:14" ht="20.25" customHeight="1">
      <c r="A59" s="95"/>
      <c r="B59" s="95"/>
      <c r="C59" s="95"/>
      <c r="D59" s="96"/>
      <c r="E59" s="96">
        <v>3348.51</v>
      </c>
      <c r="F59" s="96"/>
      <c r="G59" s="96">
        <v>3348.51</v>
      </c>
      <c r="H59" s="96">
        <v>3348.51</v>
      </c>
      <c r="I59" s="96"/>
      <c r="J59" s="96"/>
      <c r="K59" s="96"/>
      <c r="L59" s="96"/>
      <c r="M59" s="96"/>
      <c r="N59" s="96"/>
    </row>
    <row r="60" spans="1:14" ht="20.25" customHeight="1">
      <c r="A60" s="95"/>
      <c r="B60" s="95"/>
      <c r="C60" s="95"/>
      <c r="D60" s="96"/>
      <c r="E60" s="96">
        <v>540.1</v>
      </c>
      <c r="F60" s="96"/>
      <c r="G60" s="96">
        <v>540.1</v>
      </c>
      <c r="H60" s="96">
        <v>540.1</v>
      </c>
      <c r="I60" s="96"/>
      <c r="J60" s="96"/>
      <c r="K60" s="96"/>
      <c r="L60" s="96"/>
      <c r="M60" s="96"/>
      <c r="N60" s="96"/>
    </row>
    <row r="61" spans="1:14" ht="20.25" customHeight="1">
      <c r="A61" s="95"/>
      <c r="B61" s="95"/>
      <c r="C61" s="95"/>
      <c r="D61" s="96"/>
      <c r="E61" s="96">
        <v>2000</v>
      </c>
      <c r="F61" s="96"/>
      <c r="G61" s="96">
        <v>2000</v>
      </c>
      <c r="H61" s="96"/>
      <c r="I61" s="96">
        <v>2000</v>
      </c>
      <c r="J61" s="96"/>
      <c r="K61" s="96"/>
      <c r="L61" s="96"/>
      <c r="M61" s="96"/>
      <c r="N61" s="96"/>
    </row>
    <row r="62" spans="1:14" ht="20.25" customHeight="1">
      <c r="A62" s="95"/>
      <c r="B62" s="95"/>
      <c r="C62" s="95"/>
      <c r="D62" s="96"/>
      <c r="E62" s="96">
        <v>3000</v>
      </c>
      <c r="F62" s="96"/>
      <c r="G62" s="96">
        <v>3000</v>
      </c>
      <c r="H62" s="96"/>
      <c r="I62" s="96">
        <v>3000</v>
      </c>
      <c r="J62" s="96"/>
      <c r="K62" s="96"/>
      <c r="L62" s="96"/>
      <c r="M62" s="96"/>
      <c r="N62" s="96"/>
    </row>
    <row r="63" spans="1:14" ht="20.25" customHeight="1">
      <c r="A63" s="95"/>
      <c r="B63" s="95"/>
      <c r="C63" s="95"/>
      <c r="D63" s="96"/>
      <c r="E63" s="96">
        <v>1081.79</v>
      </c>
      <c r="F63" s="96"/>
      <c r="G63" s="96">
        <v>1081.79</v>
      </c>
      <c r="H63" s="96"/>
      <c r="I63" s="96">
        <v>1081.79</v>
      </c>
      <c r="J63" s="96"/>
      <c r="K63" s="96"/>
      <c r="L63" s="96"/>
      <c r="M63" s="96"/>
      <c r="N63" s="96"/>
    </row>
    <row r="64" spans="1:14" ht="20.25" customHeight="1">
      <c r="A64" s="95"/>
      <c r="B64" s="95">
        <v>80195</v>
      </c>
      <c r="C64" s="95" t="s">
        <v>51</v>
      </c>
      <c r="D64" s="96">
        <v>83184</v>
      </c>
      <c r="E64" s="96">
        <v>-4599</v>
      </c>
      <c r="F64" s="96">
        <f>SUM(D64:E64)</f>
        <v>78585</v>
      </c>
      <c r="G64" s="96">
        <v>-4599</v>
      </c>
      <c r="H64" s="96"/>
      <c r="I64" s="96">
        <v>-4599</v>
      </c>
      <c r="J64" s="96"/>
      <c r="K64" s="96"/>
      <c r="L64" s="96"/>
      <c r="M64" s="96"/>
      <c r="N64" s="96"/>
    </row>
    <row r="65" spans="1:14" ht="20.25" customHeight="1">
      <c r="A65" s="93">
        <v>852</v>
      </c>
      <c r="B65" s="93" t="s">
        <v>22</v>
      </c>
      <c r="C65" s="93"/>
      <c r="D65" s="94">
        <v>6028700</v>
      </c>
      <c r="E65" s="94">
        <f>SUM(E66:E70)</f>
        <v>-4573.639999999999</v>
      </c>
      <c r="F65" s="94">
        <f>SUM(D65:E65)</f>
        <v>6024126.36</v>
      </c>
      <c r="G65" s="94">
        <v>1127450</v>
      </c>
      <c r="H65" s="94">
        <v>713147</v>
      </c>
      <c r="I65" s="94">
        <v>414303</v>
      </c>
      <c r="J65" s="94"/>
      <c r="K65" s="94">
        <v>4896676.36</v>
      </c>
      <c r="L65" s="94"/>
      <c r="M65" s="94"/>
      <c r="N65" s="94"/>
    </row>
    <row r="66" spans="1:14" ht="45" customHeight="1">
      <c r="A66" s="95"/>
      <c r="B66" s="95">
        <v>85212</v>
      </c>
      <c r="C66" s="37" t="s">
        <v>61</v>
      </c>
      <c r="D66" s="96">
        <v>4069000</v>
      </c>
      <c r="E66" s="96">
        <v>4850</v>
      </c>
      <c r="F66" s="96">
        <f>SUM(D66:E67)</f>
        <v>4074000</v>
      </c>
      <c r="G66" s="96"/>
      <c r="H66" s="96"/>
      <c r="I66" s="96"/>
      <c r="J66" s="96"/>
      <c r="K66" s="96">
        <v>4850</v>
      </c>
      <c r="L66" s="96"/>
      <c r="M66" s="96"/>
      <c r="N66" s="96"/>
    </row>
    <row r="67" spans="1:14" ht="29.25" customHeight="1">
      <c r="A67" s="95"/>
      <c r="B67" s="95"/>
      <c r="C67" s="95"/>
      <c r="D67" s="96"/>
      <c r="E67" s="96">
        <v>150</v>
      </c>
      <c r="F67" s="96"/>
      <c r="G67" s="96">
        <v>150</v>
      </c>
      <c r="H67" s="96"/>
      <c r="I67" s="96">
        <v>150</v>
      </c>
      <c r="J67" s="96"/>
      <c r="K67" s="96"/>
      <c r="L67" s="96"/>
      <c r="M67" s="96"/>
      <c r="N67" s="96"/>
    </row>
    <row r="68" spans="1:14" ht="121.5" customHeight="1">
      <c r="A68" s="95"/>
      <c r="B68" s="95">
        <v>85213</v>
      </c>
      <c r="C68" s="37" t="s">
        <v>62</v>
      </c>
      <c r="D68" s="96">
        <v>25400</v>
      </c>
      <c r="E68" s="96">
        <v>-100</v>
      </c>
      <c r="F68" s="96">
        <f>SUM(D68:E68)</f>
        <v>25300</v>
      </c>
      <c r="G68" s="96">
        <v>-100</v>
      </c>
      <c r="H68" s="96">
        <v>-100</v>
      </c>
      <c r="I68" s="96"/>
      <c r="J68" s="96"/>
      <c r="K68" s="96"/>
      <c r="L68" s="96"/>
      <c r="M68" s="96"/>
      <c r="N68" s="96"/>
    </row>
    <row r="69" spans="1:14" ht="45" customHeight="1">
      <c r="A69" s="95"/>
      <c r="B69" s="95">
        <v>85214</v>
      </c>
      <c r="C69" s="37" t="s">
        <v>63</v>
      </c>
      <c r="D69" s="96">
        <v>290000</v>
      </c>
      <c r="E69" s="96">
        <v>-8773.64</v>
      </c>
      <c r="F69" s="96">
        <f>SUM(D69:E69)</f>
        <v>281226.36</v>
      </c>
      <c r="G69" s="96"/>
      <c r="H69" s="96"/>
      <c r="I69" s="96"/>
      <c r="J69" s="96"/>
      <c r="K69" s="96">
        <v>-8773.64</v>
      </c>
      <c r="L69" s="96"/>
      <c r="M69" s="96"/>
      <c r="N69" s="96"/>
    </row>
    <row r="70" spans="1:14" ht="20.25" customHeight="1">
      <c r="A70" s="95"/>
      <c r="B70" s="95">
        <v>85216</v>
      </c>
      <c r="C70" s="95" t="s">
        <v>64</v>
      </c>
      <c r="D70" s="96">
        <v>198000</v>
      </c>
      <c r="E70" s="96">
        <v>-700</v>
      </c>
      <c r="F70" s="96">
        <f>SUM(D70:E70)</f>
        <v>197300</v>
      </c>
      <c r="G70" s="96"/>
      <c r="H70" s="96"/>
      <c r="I70" s="96"/>
      <c r="J70" s="96"/>
      <c r="K70" s="96">
        <v>-700</v>
      </c>
      <c r="L70" s="96"/>
      <c r="M70" s="96"/>
      <c r="N70" s="96"/>
    </row>
    <row r="71" spans="1:14" ht="20.25" customHeight="1">
      <c r="A71" s="93">
        <v>853</v>
      </c>
      <c r="B71" s="93" t="s">
        <v>65</v>
      </c>
      <c r="C71" s="93"/>
      <c r="D71" s="94">
        <v>0</v>
      </c>
      <c r="E71" s="94">
        <f>SUM(E72:E86)</f>
        <v>169272.74</v>
      </c>
      <c r="F71" s="94">
        <f>SUM(D71:E71)</f>
        <v>169272.74</v>
      </c>
      <c r="G71" s="94"/>
      <c r="H71" s="94"/>
      <c r="I71" s="94"/>
      <c r="J71" s="94"/>
      <c r="K71" s="94"/>
      <c r="L71" s="94">
        <v>169272.74</v>
      </c>
      <c r="M71" s="94"/>
      <c r="N71" s="94"/>
    </row>
    <row r="72" spans="1:14" ht="20.25" customHeight="1">
      <c r="A72" s="102"/>
      <c r="B72" s="102">
        <v>85395</v>
      </c>
      <c r="C72" s="102" t="s">
        <v>51</v>
      </c>
      <c r="D72" s="103">
        <v>0</v>
      </c>
      <c r="E72" s="103">
        <v>17773.64</v>
      </c>
      <c r="F72" s="103">
        <f>SUM(D72:E86)</f>
        <v>169272.74</v>
      </c>
      <c r="G72" s="104"/>
      <c r="H72" s="104"/>
      <c r="I72" s="104"/>
      <c r="J72" s="104"/>
      <c r="K72" s="104"/>
      <c r="L72" s="104">
        <v>17773.64</v>
      </c>
      <c r="M72" s="104"/>
      <c r="N72" s="104"/>
    </row>
    <row r="73" spans="1:14" ht="20.25" customHeight="1">
      <c r="A73" s="102"/>
      <c r="B73" s="102"/>
      <c r="C73" s="102"/>
      <c r="D73" s="103"/>
      <c r="E73" s="103">
        <v>20000</v>
      </c>
      <c r="F73" s="103"/>
      <c r="G73" s="104"/>
      <c r="H73" s="104"/>
      <c r="I73" s="104"/>
      <c r="J73" s="104"/>
      <c r="K73" s="104"/>
      <c r="L73" s="104">
        <v>20000</v>
      </c>
      <c r="M73" s="104"/>
      <c r="N73" s="104"/>
    </row>
    <row r="74" spans="1:14" ht="20.25" customHeight="1">
      <c r="A74" s="102"/>
      <c r="B74" s="102"/>
      <c r="C74" s="102"/>
      <c r="D74" s="103"/>
      <c r="E74" s="103">
        <v>2000</v>
      </c>
      <c r="F74" s="103"/>
      <c r="G74" s="104"/>
      <c r="H74" s="104"/>
      <c r="I74" s="104"/>
      <c r="J74" s="104"/>
      <c r="K74" s="104"/>
      <c r="L74" s="104">
        <v>2000</v>
      </c>
      <c r="M74" s="104"/>
      <c r="N74" s="104"/>
    </row>
    <row r="75" spans="1:14" ht="20.25" customHeight="1">
      <c r="A75" s="102"/>
      <c r="B75" s="102"/>
      <c r="C75" s="102"/>
      <c r="D75" s="103"/>
      <c r="E75" s="103">
        <v>3500</v>
      </c>
      <c r="F75" s="103"/>
      <c r="G75" s="104"/>
      <c r="H75" s="104"/>
      <c r="I75" s="104"/>
      <c r="J75" s="104"/>
      <c r="K75" s="104"/>
      <c r="L75" s="104">
        <v>3500</v>
      </c>
      <c r="M75" s="104"/>
      <c r="N75" s="104"/>
    </row>
    <row r="76" spans="1:14" ht="20.25" customHeight="1">
      <c r="A76" s="102"/>
      <c r="B76" s="102"/>
      <c r="C76" s="102"/>
      <c r="D76" s="103"/>
      <c r="E76" s="103">
        <v>200</v>
      </c>
      <c r="F76" s="103"/>
      <c r="G76" s="104"/>
      <c r="H76" s="104"/>
      <c r="I76" s="104"/>
      <c r="J76" s="104"/>
      <c r="K76" s="104"/>
      <c r="L76" s="104">
        <v>200</v>
      </c>
      <c r="M76" s="104"/>
      <c r="N76" s="104"/>
    </row>
    <row r="77" spans="1:14" ht="20.25" customHeight="1">
      <c r="A77" s="102"/>
      <c r="B77" s="102"/>
      <c r="C77" s="102"/>
      <c r="D77" s="103"/>
      <c r="E77" s="103">
        <v>600</v>
      </c>
      <c r="F77" s="103"/>
      <c r="G77" s="104"/>
      <c r="H77" s="104"/>
      <c r="I77" s="104"/>
      <c r="J77" s="104"/>
      <c r="K77" s="104"/>
      <c r="L77" s="104">
        <v>600</v>
      </c>
      <c r="M77" s="104"/>
      <c r="N77" s="104"/>
    </row>
    <row r="78" spans="1:14" ht="20.25" customHeight="1">
      <c r="A78" s="102"/>
      <c r="B78" s="102"/>
      <c r="C78" s="102"/>
      <c r="D78" s="103"/>
      <c r="E78" s="103">
        <v>32</v>
      </c>
      <c r="F78" s="103"/>
      <c r="G78" s="104"/>
      <c r="H78" s="104"/>
      <c r="I78" s="104"/>
      <c r="J78" s="104"/>
      <c r="K78" s="104"/>
      <c r="L78" s="104">
        <v>32</v>
      </c>
      <c r="M78" s="104"/>
      <c r="N78" s="104"/>
    </row>
    <row r="79" spans="1:14" ht="20.25" customHeight="1">
      <c r="A79" s="102"/>
      <c r="B79" s="102"/>
      <c r="C79" s="102"/>
      <c r="D79" s="103"/>
      <c r="E79" s="103">
        <v>20000</v>
      </c>
      <c r="F79" s="103"/>
      <c r="G79" s="104"/>
      <c r="H79" s="104"/>
      <c r="I79" s="104"/>
      <c r="J79" s="104"/>
      <c r="K79" s="104"/>
      <c r="L79" s="104">
        <v>20000</v>
      </c>
      <c r="M79" s="104"/>
      <c r="N79" s="104"/>
    </row>
    <row r="80" spans="1:14" ht="20.25" customHeight="1">
      <c r="A80" s="102"/>
      <c r="B80" s="102"/>
      <c r="C80" s="102"/>
      <c r="D80" s="103"/>
      <c r="E80" s="103">
        <v>1000</v>
      </c>
      <c r="F80" s="103"/>
      <c r="G80" s="104"/>
      <c r="H80" s="104"/>
      <c r="I80" s="104"/>
      <c r="J80" s="104"/>
      <c r="K80" s="104"/>
      <c r="L80" s="104">
        <v>1000</v>
      </c>
      <c r="M80" s="104"/>
      <c r="N80" s="104"/>
    </row>
    <row r="81" spans="1:14" ht="20.25" customHeight="1">
      <c r="A81" s="102"/>
      <c r="B81" s="102"/>
      <c r="C81" s="102"/>
      <c r="D81" s="103"/>
      <c r="E81" s="103">
        <v>30100</v>
      </c>
      <c r="F81" s="103"/>
      <c r="G81" s="104"/>
      <c r="H81" s="104"/>
      <c r="I81" s="104"/>
      <c r="J81" s="104"/>
      <c r="K81" s="104"/>
      <c r="L81" s="104">
        <v>30100</v>
      </c>
      <c r="M81" s="104"/>
      <c r="N81" s="104"/>
    </row>
    <row r="82" spans="1:14" ht="20.25" customHeight="1">
      <c r="A82" s="102"/>
      <c r="B82" s="102"/>
      <c r="C82" s="102"/>
      <c r="D82" s="103"/>
      <c r="E82" s="103">
        <v>1685.27</v>
      </c>
      <c r="F82" s="103"/>
      <c r="G82" s="104"/>
      <c r="H82" s="104"/>
      <c r="I82" s="104"/>
      <c r="J82" s="104"/>
      <c r="K82" s="104"/>
      <c r="L82" s="104">
        <v>1685.27</v>
      </c>
      <c r="M82" s="104"/>
      <c r="N82" s="104"/>
    </row>
    <row r="83" spans="1:14" ht="20.25" customHeight="1">
      <c r="A83" s="102"/>
      <c r="B83" s="102"/>
      <c r="C83" s="102"/>
      <c r="D83" s="103"/>
      <c r="E83" s="103">
        <v>58381.83</v>
      </c>
      <c r="F83" s="103"/>
      <c r="G83" s="104"/>
      <c r="H83" s="104"/>
      <c r="I83" s="104"/>
      <c r="J83" s="104"/>
      <c r="K83" s="104"/>
      <c r="L83" s="104">
        <v>58381.83</v>
      </c>
      <c r="M83" s="104"/>
      <c r="N83" s="104"/>
    </row>
    <row r="84" spans="1:14" ht="20.25" customHeight="1">
      <c r="A84" s="102"/>
      <c r="B84" s="102"/>
      <c r="C84" s="102"/>
      <c r="D84" s="103"/>
      <c r="E84" s="103">
        <v>2000</v>
      </c>
      <c r="F84" s="103"/>
      <c r="G84" s="104"/>
      <c r="H84" s="104"/>
      <c r="I84" s="104"/>
      <c r="J84" s="104"/>
      <c r="K84" s="104"/>
      <c r="L84" s="104">
        <v>2000</v>
      </c>
      <c r="M84" s="104"/>
      <c r="N84" s="104"/>
    </row>
    <row r="85" spans="1:14" ht="20.25" customHeight="1">
      <c r="A85" s="102"/>
      <c r="B85" s="102"/>
      <c r="C85" s="102"/>
      <c r="D85" s="103"/>
      <c r="E85" s="103">
        <v>11300</v>
      </c>
      <c r="F85" s="103"/>
      <c r="G85" s="104"/>
      <c r="H85" s="104"/>
      <c r="I85" s="104"/>
      <c r="J85" s="104"/>
      <c r="K85" s="104"/>
      <c r="L85" s="104">
        <v>11300</v>
      </c>
      <c r="M85" s="104"/>
      <c r="N85" s="104"/>
    </row>
    <row r="86" spans="1:14" ht="20.25" customHeight="1">
      <c r="A86" s="102"/>
      <c r="B86" s="102"/>
      <c r="C86" s="102"/>
      <c r="D86" s="103"/>
      <c r="E86" s="103">
        <v>700</v>
      </c>
      <c r="F86" s="103"/>
      <c r="G86" s="104"/>
      <c r="H86" s="104"/>
      <c r="I86" s="104"/>
      <c r="J86" s="104"/>
      <c r="K86" s="104"/>
      <c r="L86" s="104">
        <v>700</v>
      </c>
      <c r="M86" s="104"/>
      <c r="N86" s="104"/>
    </row>
    <row r="87" spans="1:14" ht="20.25" customHeight="1">
      <c r="A87" s="93">
        <v>854</v>
      </c>
      <c r="B87" s="93" t="s">
        <v>66</v>
      </c>
      <c r="C87" s="93"/>
      <c r="D87" s="94">
        <v>166020</v>
      </c>
      <c r="E87" s="94">
        <f>SUM(E88:E89)</f>
        <v>0</v>
      </c>
      <c r="F87" s="94">
        <f>SUM(D87:E87)</f>
        <v>166020</v>
      </c>
      <c r="G87" s="94">
        <v>85620</v>
      </c>
      <c r="H87" s="94">
        <v>52232.14</v>
      </c>
      <c r="I87" s="94">
        <v>33387.86</v>
      </c>
      <c r="J87" s="94"/>
      <c r="K87" s="94">
        <v>80400</v>
      </c>
      <c r="L87" s="94"/>
      <c r="M87" s="94"/>
      <c r="N87" s="94"/>
    </row>
    <row r="88" spans="1:14" ht="20.25" customHeight="1">
      <c r="A88" s="95"/>
      <c r="B88" s="95">
        <v>85415</v>
      </c>
      <c r="C88" s="95" t="s">
        <v>67</v>
      </c>
      <c r="D88" s="96">
        <v>166020</v>
      </c>
      <c r="E88" s="96">
        <v>12.14</v>
      </c>
      <c r="F88" s="96">
        <f>SUM(D88:E89)</f>
        <v>166020</v>
      </c>
      <c r="G88" s="96">
        <v>12.14</v>
      </c>
      <c r="H88" s="96">
        <v>12.14</v>
      </c>
      <c r="I88" s="96"/>
      <c r="J88" s="96"/>
      <c r="K88" s="96"/>
      <c r="L88" s="96"/>
      <c r="M88" s="96"/>
      <c r="N88" s="96"/>
    </row>
    <row r="89" spans="1:14" ht="20.25" customHeight="1">
      <c r="A89" s="95"/>
      <c r="B89" s="95"/>
      <c r="C89" s="95"/>
      <c r="D89" s="96"/>
      <c r="E89" s="96">
        <v>-12.14</v>
      </c>
      <c r="F89" s="96"/>
      <c r="G89" s="96">
        <v>-12.14</v>
      </c>
      <c r="H89" s="96"/>
      <c r="I89" s="96">
        <v>-12.14</v>
      </c>
      <c r="J89" s="96"/>
      <c r="K89" s="96"/>
      <c r="L89" s="96"/>
      <c r="M89" s="96"/>
      <c r="N89" s="96"/>
    </row>
    <row r="90" spans="1:14" ht="20.25" customHeight="1">
      <c r="A90" s="93">
        <v>900</v>
      </c>
      <c r="B90" s="93" t="s">
        <v>68</v>
      </c>
      <c r="C90" s="93"/>
      <c r="D90" s="94">
        <v>1355800</v>
      </c>
      <c r="E90" s="94">
        <f>SUM(E91:E93)</f>
        <v>-16587</v>
      </c>
      <c r="F90" s="94">
        <f>SUM(D90:E90)</f>
        <v>1339213</v>
      </c>
      <c r="G90" s="94">
        <v>1329613</v>
      </c>
      <c r="H90" s="94">
        <v>189600</v>
      </c>
      <c r="I90" s="94">
        <v>1140013</v>
      </c>
      <c r="J90" s="94"/>
      <c r="K90" s="94">
        <v>9600</v>
      </c>
      <c r="L90" s="94"/>
      <c r="M90" s="94"/>
      <c r="N90" s="94"/>
    </row>
    <row r="91" spans="1:14" ht="20.25" customHeight="1">
      <c r="A91" s="105"/>
      <c r="B91" s="106">
        <v>90017</v>
      </c>
      <c r="C91" s="106" t="s">
        <v>70</v>
      </c>
      <c r="D91" s="104">
        <v>138300</v>
      </c>
      <c r="E91" s="104">
        <v>-16587</v>
      </c>
      <c r="F91" s="104">
        <f>SUM(D91:E91)</f>
        <v>121713</v>
      </c>
      <c r="G91" s="104">
        <v>-16587</v>
      </c>
      <c r="H91" s="104"/>
      <c r="I91" s="104">
        <v>-16587</v>
      </c>
      <c r="J91" s="104"/>
      <c r="K91" s="104"/>
      <c r="L91" s="104"/>
      <c r="M91" s="104"/>
      <c r="N91" s="104"/>
    </row>
    <row r="92" spans="1:14" ht="20.25" customHeight="1">
      <c r="A92" s="105"/>
      <c r="B92" s="95">
        <v>90095</v>
      </c>
      <c r="C92" s="95" t="s">
        <v>51</v>
      </c>
      <c r="D92" s="96">
        <v>306500</v>
      </c>
      <c r="E92" s="96">
        <v>3600</v>
      </c>
      <c r="F92" s="96">
        <f>SUM(D92:E93)</f>
        <v>306500</v>
      </c>
      <c r="G92" s="96">
        <v>3600</v>
      </c>
      <c r="H92" s="96">
        <v>3600</v>
      </c>
      <c r="I92" s="96"/>
      <c r="J92" s="96"/>
      <c r="K92" s="96"/>
      <c r="L92" s="96"/>
      <c r="M92" s="96"/>
      <c r="N92" s="96"/>
    </row>
    <row r="93" spans="1:14" ht="20.25" customHeight="1">
      <c r="A93" s="105"/>
      <c r="B93" s="95"/>
      <c r="C93" s="95"/>
      <c r="D93" s="96"/>
      <c r="E93" s="96">
        <v>-3600</v>
      </c>
      <c r="F93" s="96"/>
      <c r="G93" s="96">
        <v>-3600</v>
      </c>
      <c r="H93" s="96"/>
      <c r="I93" s="96">
        <v>-3600</v>
      </c>
      <c r="J93" s="96"/>
      <c r="K93" s="96"/>
      <c r="L93" s="96"/>
      <c r="M93" s="96"/>
      <c r="N93" s="96"/>
    </row>
    <row r="94" spans="1:14" ht="20.25" customHeight="1">
      <c r="A94" s="93">
        <v>921</v>
      </c>
      <c r="B94" s="93" t="s">
        <v>71</v>
      </c>
      <c r="C94" s="93"/>
      <c r="D94" s="94">
        <v>442915.88</v>
      </c>
      <c r="E94" s="94">
        <f>SUM(E95)</f>
        <v>270000</v>
      </c>
      <c r="F94" s="94">
        <f>SUM(D94:E94)</f>
        <v>712915.88</v>
      </c>
      <c r="G94" s="94">
        <v>12915.88</v>
      </c>
      <c r="H94" s="94"/>
      <c r="I94" s="94">
        <v>12915.88</v>
      </c>
      <c r="J94" s="94">
        <v>700000</v>
      </c>
      <c r="K94" s="94"/>
      <c r="L94" s="94"/>
      <c r="M94" s="94"/>
      <c r="N94" s="94"/>
    </row>
    <row r="95" spans="1:14" ht="20.25" customHeight="1">
      <c r="A95" s="95"/>
      <c r="B95" s="95">
        <v>92109</v>
      </c>
      <c r="C95" s="95" t="s">
        <v>72</v>
      </c>
      <c r="D95" s="96">
        <v>122915.88</v>
      </c>
      <c r="E95" s="96">
        <v>270000</v>
      </c>
      <c r="F95" s="96">
        <f>SUM(D95:E95)</f>
        <v>392915.88</v>
      </c>
      <c r="G95" s="96"/>
      <c r="H95" s="96"/>
      <c r="I95" s="96"/>
      <c r="J95" s="96">
        <v>270000</v>
      </c>
      <c r="K95" s="96"/>
      <c r="L95" s="96"/>
      <c r="M95" s="96"/>
      <c r="N95" s="96"/>
    </row>
    <row r="96" spans="1:14" ht="20.25" customHeight="1">
      <c r="A96" s="93">
        <v>926</v>
      </c>
      <c r="B96" s="93" t="s">
        <v>26</v>
      </c>
      <c r="C96" s="93"/>
      <c r="D96" s="94">
        <v>2000</v>
      </c>
      <c r="E96" s="94">
        <f>SUM(E97:E98)</f>
        <v>58680</v>
      </c>
      <c r="F96" s="94">
        <f>SUM(D96:E96)</f>
        <v>60680</v>
      </c>
      <c r="G96" s="94">
        <v>2000</v>
      </c>
      <c r="H96" s="94"/>
      <c r="I96" s="94">
        <v>2000</v>
      </c>
      <c r="J96" s="94"/>
      <c r="K96" s="94"/>
      <c r="L96" s="94">
        <v>58680</v>
      </c>
      <c r="M96" s="94"/>
      <c r="N96" s="94"/>
    </row>
    <row r="97" spans="1:14" ht="20.25" customHeight="1">
      <c r="A97" s="95"/>
      <c r="B97" s="95">
        <v>92605</v>
      </c>
      <c r="C97" s="95" t="s">
        <v>73</v>
      </c>
      <c r="D97" s="96">
        <v>2000</v>
      </c>
      <c r="E97" s="96">
        <v>49878</v>
      </c>
      <c r="F97" s="96">
        <f>SUM(D97:E98)</f>
        <v>60680</v>
      </c>
      <c r="G97" s="96"/>
      <c r="H97" s="96"/>
      <c r="I97" s="96"/>
      <c r="J97" s="96"/>
      <c r="K97" s="96"/>
      <c r="L97" s="96">
        <v>49878</v>
      </c>
      <c r="M97" s="96"/>
      <c r="N97" s="96"/>
    </row>
    <row r="98" spans="1:14" ht="20.25" customHeight="1">
      <c r="A98" s="95"/>
      <c r="B98" s="95"/>
      <c r="C98" s="95"/>
      <c r="D98" s="96"/>
      <c r="E98" s="96">
        <v>8802</v>
      </c>
      <c r="F98" s="96"/>
      <c r="G98" s="96"/>
      <c r="H98" s="96"/>
      <c r="I98" s="96"/>
      <c r="J98" s="96"/>
      <c r="K98" s="96"/>
      <c r="L98" s="96">
        <v>8802</v>
      </c>
      <c r="M98" s="96"/>
      <c r="N98" s="96"/>
    </row>
    <row r="99" spans="1:15" ht="30.75" customHeight="1">
      <c r="A99" s="107" t="s">
        <v>109</v>
      </c>
      <c r="B99" s="107"/>
      <c r="C99" s="107"/>
      <c r="D99" s="108">
        <v>25512624.94</v>
      </c>
      <c r="E99" s="108">
        <f>E9+E12+E15+E18+E39+E65+E71+E87+E90+E94+E96</f>
        <v>4078.0999999999767</v>
      </c>
      <c r="F99" s="108">
        <f>SUM(D99:E99)</f>
        <v>25516703.040000003</v>
      </c>
      <c r="G99" s="108">
        <v>18675722.94</v>
      </c>
      <c r="H99" s="108">
        <v>12356208.52</v>
      </c>
      <c r="I99" s="108">
        <v>6319514.42</v>
      </c>
      <c r="J99" s="108">
        <v>799680</v>
      </c>
      <c r="K99" s="108">
        <v>5683347.36</v>
      </c>
      <c r="L99" s="108">
        <f>L71+L96</f>
        <v>227952.74</v>
      </c>
      <c r="M99" s="108">
        <v>0</v>
      </c>
      <c r="N99" s="108">
        <v>130000</v>
      </c>
      <c r="O99" s="109"/>
    </row>
    <row r="100" ht="10.5" customHeight="1">
      <c r="O100" s="109"/>
    </row>
    <row r="101" spans="1:15" ht="10.5" customHeight="1">
      <c r="A101" s="110"/>
      <c r="O101" s="111"/>
    </row>
    <row r="102" spans="1:11" ht="30.75" customHeight="1">
      <c r="A102" s="112"/>
      <c r="B102" s="113"/>
      <c r="C102" s="113"/>
      <c r="G102" s="114"/>
      <c r="H102" s="114"/>
      <c r="I102" s="114"/>
      <c r="K102" s="114"/>
    </row>
  </sheetData>
  <mergeCells count="92">
    <mergeCell ref="K1:N2"/>
    <mergeCell ref="A4:A6"/>
    <mergeCell ref="B4:B6"/>
    <mergeCell ref="C4:C6"/>
    <mergeCell ref="D4:F6"/>
    <mergeCell ref="G4:G6"/>
    <mergeCell ref="H4:I4"/>
    <mergeCell ref="J4:J6"/>
    <mergeCell ref="K4:K6"/>
    <mergeCell ref="L4:L6"/>
    <mergeCell ref="M4:M6"/>
    <mergeCell ref="N4:N6"/>
    <mergeCell ref="H5:I5"/>
    <mergeCell ref="D8:F8"/>
    <mergeCell ref="B9:C9"/>
    <mergeCell ref="A10:A11"/>
    <mergeCell ref="B10:B11"/>
    <mergeCell ref="C10:C11"/>
    <mergeCell ref="D10:D11"/>
    <mergeCell ref="F10:F11"/>
    <mergeCell ref="B12:C12"/>
    <mergeCell ref="A13:A14"/>
    <mergeCell ref="B13:B14"/>
    <mergeCell ref="C13:C14"/>
    <mergeCell ref="D13:D14"/>
    <mergeCell ref="F13:F14"/>
    <mergeCell ref="B15:C15"/>
    <mergeCell ref="A16:A17"/>
    <mergeCell ref="B18:C18"/>
    <mergeCell ref="A19:A38"/>
    <mergeCell ref="B19:B24"/>
    <mergeCell ref="C19:C24"/>
    <mergeCell ref="D19:D24"/>
    <mergeCell ref="F19:F24"/>
    <mergeCell ref="B25:B31"/>
    <mergeCell ref="C25:C31"/>
    <mergeCell ref="D25:D31"/>
    <mergeCell ref="F25:F31"/>
    <mergeCell ref="B32:B38"/>
    <mergeCell ref="C32:C38"/>
    <mergeCell ref="D32:D38"/>
    <mergeCell ref="F32:F38"/>
    <mergeCell ref="B39:C39"/>
    <mergeCell ref="A40:A64"/>
    <mergeCell ref="B40:B46"/>
    <mergeCell ref="C40:C46"/>
    <mergeCell ref="D40:D46"/>
    <mergeCell ref="F40:F46"/>
    <mergeCell ref="B47:B50"/>
    <mergeCell ref="C47:C50"/>
    <mergeCell ref="D47:D50"/>
    <mergeCell ref="F47:F50"/>
    <mergeCell ref="B51:B56"/>
    <mergeCell ref="C51:C56"/>
    <mergeCell ref="D51:D56"/>
    <mergeCell ref="F51:F56"/>
    <mergeCell ref="B57:B63"/>
    <mergeCell ref="C57:C63"/>
    <mergeCell ref="D57:D63"/>
    <mergeCell ref="F57:F63"/>
    <mergeCell ref="B65:C65"/>
    <mergeCell ref="A66:A70"/>
    <mergeCell ref="B66:B67"/>
    <mergeCell ref="C66:C67"/>
    <mergeCell ref="D66:D67"/>
    <mergeCell ref="F66:F67"/>
    <mergeCell ref="B71:C71"/>
    <mergeCell ref="A72:A86"/>
    <mergeCell ref="B72:B86"/>
    <mergeCell ref="C72:C86"/>
    <mergeCell ref="D72:D86"/>
    <mergeCell ref="F72:F86"/>
    <mergeCell ref="B87:C87"/>
    <mergeCell ref="A88:A89"/>
    <mergeCell ref="B88:B89"/>
    <mergeCell ref="C88:C89"/>
    <mergeCell ref="D88:D89"/>
    <mergeCell ref="F88:F89"/>
    <mergeCell ref="B90:C90"/>
    <mergeCell ref="A91:A93"/>
    <mergeCell ref="B92:B93"/>
    <mergeCell ref="C92:C93"/>
    <mergeCell ref="D92:D93"/>
    <mergeCell ref="F92:F93"/>
    <mergeCell ref="B94:C94"/>
    <mergeCell ref="B96:C96"/>
    <mergeCell ref="A97:A98"/>
    <mergeCell ref="B97:B98"/>
    <mergeCell ref="C97:C98"/>
    <mergeCell ref="D97:D98"/>
    <mergeCell ref="F97:F98"/>
    <mergeCell ref="A99:C99"/>
  </mergeCells>
  <printOptions/>
  <pageMargins left="0.39375" right="0.39375" top="0.525" bottom="0.4958333333333333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1" sqref="C1"/>
    </sheetView>
  </sheetViews>
  <sheetFormatPr defaultColWidth="9.140625" defaultRowHeight="12.75" customHeight="1"/>
  <cols>
    <col min="1" max="1" width="4.7109375" style="115" customWidth="1"/>
    <col min="2" max="2" width="7.57421875" style="115" customWidth="1"/>
    <col min="3" max="3" width="32.28125" style="115" customWidth="1"/>
    <col min="4" max="4" width="9.7109375" style="115" customWidth="1"/>
    <col min="5" max="5" width="8.421875" style="115" customWidth="1"/>
    <col min="6" max="6" width="10.57421875" style="115" customWidth="1"/>
    <col min="7" max="7" width="9.8515625" style="115" customWidth="1"/>
    <col min="8" max="8" width="8.421875" style="115" customWidth="1"/>
    <col min="9" max="9" width="10.28125" style="115" customWidth="1"/>
    <col min="10" max="10" width="9.7109375" style="115" customWidth="1"/>
    <col min="11" max="11" width="8.8515625" style="116" customWidth="1"/>
    <col min="12" max="16384" width="9.140625" style="116" customWidth="1"/>
  </cols>
  <sheetData>
    <row r="1" spans="8:11" ht="12.75" customHeight="1">
      <c r="H1" s="117"/>
      <c r="I1" s="117"/>
      <c r="J1" s="117"/>
      <c r="K1" s="118" t="s">
        <v>123</v>
      </c>
    </row>
    <row r="2" spans="8:11" ht="12.75" customHeight="1">
      <c r="H2" s="117"/>
      <c r="I2" s="117"/>
      <c r="J2" s="117"/>
      <c r="K2" s="118" t="s">
        <v>124</v>
      </c>
    </row>
    <row r="3" spans="1:11" ht="22.5" customHeight="1">
      <c r="A3" s="119" t="s">
        <v>125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s="122" customFormat="1" ht="20.25" customHeight="1">
      <c r="A4" s="120" t="s">
        <v>2</v>
      </c>
      <c r="B4" s="120" t="s">
        <v>45</v>
      </c>
      <c r="C4" s="120" t="s">
        <v>126</v>
      </c>
      <c r="D4" s="121" t="s">
        <v>107</v>
      </c>
      <c r="E4" s="121"/>
      <c r="F4" s="121"/>
      <c r="G4" s="121" t="s">
        <v>127</v>
      </c>
      <c r="H4" s="121"/>
      <c r="I4" s="121"/>
      <c r="J4" s="121" t="s">
        <v>128</v>
      </c>
      <c r="K4" s="121"/>
    </row>
    <row r="5" spans="1:11" s="122" customFormat="1" ht="65.25" customHeight="1">
      <c r="A5" s="120"/>
      <c r="B5" s="120"/>
      <c r="C5" s="120"/>
      <c r="D5" s="123" t="s">
        <v>11</v>
      </c>
      <c r="E5" s="124" t="s">
        <v>129</v>
      </c>
      <c r="F5" s="125" t="s">
        <v>13</v>
      </c>
      <c r="G5" s="123" t="s">
        <v>11</v>
      </c>
      <c r="H5" s="125" t="s">
        <v>12</v>
      </c>
      <c r="I5" s="125" t="s">
        <v>13</v>
      </c>
      <c r="J5" s="125" t="s">
        <v>130</v>
      </c>
      <c r="K5" s="125" t="s">
        <v>131</v>
      </c>
    </row>
    <row r="6" spans="1:11" ht="9" customHeight="1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6">
        <v>9</v>
      </c>
      <c r="J6" s="126">
        <v>10</v>
      </c>
      <c r="K6" s="126">
        <v>11</v>
      </c>
    </row>
    <row r="7" spans="1:11" ht="21" customHeight="1">
      <c r="A7" s="127">
        <v>750</v>
      </c>
      <c r="B7" s="127">
        <v>75011</v>
      </c>
      <c r="C7" s="128" t="s">
        <v>132</v>
      </c>
      <c r="D7" s="129">
        <v>67944</v>
      </c>
      <c r="E7" s="129"/>
      <c r="F7" s="129">
        <v>67944</v>
      </c>
      <c r="G7" s="129">
        <v>67944</v>
      </c>
      <c r="H7" s="129"/>
      <c r="I7" s="129">
        <v>67944</v>
      </c>
      <c r="J7" s="129">
        <v>67944</v>
      </c>
      <c r="K7" s="129"/>
    </row>
    <row r="8" spans="1:11" ht="21" customHeight="1">
      <c r="A8" s="127">
        <v>750</v>
      </c>
      <c r="B8" s="127">
        <v>75056</v>
      </c>
      <c r="C8" s="128" t="s">
        <v>55</v>
      </c>
      <c r="D8" s="129">
        <v>0</v>
      </c>
      <c r="E8" s="129">
        <v>12025</v>
      </c>
      <c r="F8" s="129">
        <f>SUM(D8:E8)</f>
        <v>12025</v>
      </c>
      <c r="G8" s="129">
        <v>0</v>
      </c>
      <c r="H8" s="129">
        <v>12025</v>
      </c>
      <c r="I8" s="129">
        <f>SUM(G8:H8)</f>
        <v>12025</v>
      </c>
      <c r="J8" s="129">
        <v>12025</v>
      </c>
      <c r="K8" s="129"/>
    </row>
    <row r="9" spans="1:11" ht="16.5" customHeight="1">
      <c r="A9" s="130" t="s">
        <v>133</v>
      </c>
      <c r="B9" s="130"/>
      <c r="C9" s="130"/>
      <c r="D9" s="131">
        <f>D7</f>
        <v>67944</v>
      </c>
      <c r="E9" s="131">
        <f>SUM(E7:E8)</f>
        <v>12025</v>
      </c>
      <c r="F9" s="131">
        <f>SUM(D9:E9)</f>
        <v>79969</v>
      </c>
      <c r="G9" s="131">
        <f>G7</f>
        <v>67944</v>
      </c>
      <c r="H9" s="131">
        <f>SUM(H7:H8)</f>
        <v>12025</v>
      </c>
      <c r="I9" s="131">
        <f>SUM(I7:I8)</f>
        <v>79969</v>
      </c>
      <c r="J9" s="131">
        <f>SUM(J7:J8)</f>
        <v>79969</v>
      </c>
      <c r="K9" s="129"/>
    </row>
    <row r="10" spans="1:11" ht="20.25" customHeight="1">
      <c r="A10" s="132" t="s">
        <v>111</v>
      </c>
      <c r="B10" s="132"/>
      <c r="C10" s="133" t="s">
        <v>134</v>
      </c>
      <c r="D10" s="134">
        <f>SUM(D9)</f>
        <v>67944</v>
      </c>
      <c r="E10" s="134">
        <f>SUM(E9)</f>
        <v>12025</v>
      </c>
      <c r="F10" s="135">
        <f>SUM(F9)</f>
        <v>79969</v>
      </c>
      <c r="G10" s="135">
        <f>SUM(G9)</f>
        <v>67944</v>
      </c>
      <c r="H10" s="135">
        <f>SUM(H9)</f>
        <v>12025</v>
      </c>
      <c r="I10" s="135">
        <f>SUM(I9)</f>
        <v>79969</v>
      </c>
      <c r="J10" s="135">
        <f>SUM(J9)</f>
        <v>79969</v>
      </c>
      <c r="K10" s="134">
        <v>0</v>
      </c>
    </row>
    <row r="11" spans="1:11" ht="21.75" customHeight="1">
      <c r="A11" s="136">
        <v>751</v>
      </c>
      <c r="B11" s="136">
        <v>75101</v>
      </c>
      <c r="C11" s="137" t="s">
        <v>135</v>
      </c>
      <c r="D11" s="138">
        <v>2001</v>
      </c>
      <c r="E11" s="138"/>
      <c r="F11" s="138">
        <f>SUM(E11)</f>
        <v>0</v>
      </c>
      <c r="G11" s="138">
        <v>2001</v>
      </c>
      <c r="H11" s="138"/>
      <c r="I11" s="138">
        <f>SUM(H11)</f>
        <v>0</v>
      </c>
      <c r="J11" s="138">
        <f>SUM(I11)</f>
        <v>0</v>
      </c>
      <c r="K11" s="139"/>
    </row>
    <row r="12" spans="1:11" ht="11.25" customHeight="1">
      <c r="A12" s="140" t="s">
        <v>136</v>
      </c>
      <c r="B12" s="140"/>
      <c r="C12" s="140"/>
      <c r="D12" s="141">
        <f>D11</f>
        <v>2001</v>
      </c>
      <c r="E12" s="141">
        <f>SUM(E11)</f>
        <v>0</v>
      </c>
      <c r="F12" s="141">
        <f>F11</f>
        <v>0</v>
      </c>
      <c r="G12" s="141">
        <f>G11</f>
        <v>2001</v>
      </c>
      <c r="H12" s="141">
        <f>SUM(H11)</f>
        <v>0</v>
      </c>
      <c r="I12" s="141">
        <f>I11</f>
        <v>0</v>
      </c>
      <c r="J12" s="141">
        <f>J11</f>
        <v>0</v>
      </c>
      <c r="K12" s="131"/>
    </row>
    <row r="13" spans="1:11" s="144" customFormat="1" ht="23.25" customHeight="1">
      <c r="A13" s="142"/>
      <c r="B13" s="142"/>
      <c r="C13" s="133" t="s">
        <v>137</v>
      </c>
      <c r="D13" s="143">
        <f>SUM(D12)</f>
        <v>2001</v>
      </c>
      <c r="E13" s="143">
        <f>SUM(E12)</f>
        <v>0</v>
      </c>
      <c r="F13" s="143">
        <f>SUM(F12)</f>
        <v>0</v>
      </c>
      <c r="G13" s="143">
        <f>SUM(G12)</f>
        <v>2001</v>
      </c>
      <c r="H13" s="143">
        <f>SUM(H12)</f>
        <v>0</v>
      </c>
      <c r="I13" s="143">
        <f>SUM(I12)</f>
        <v>0</v>
      </c>
      <c r="J13" s="143">
        <f>SUM(J12)</f>
        <v>0</v>
      </c>
      <c r="K13" s="134">
        <v>0</v>
      </c>
    </row>
    <row r="14" spans="1:11" ht="22.5" customHeight="1">
      <c r="A14" s="136">
        <v>754</v>
      </c>
      <c r="B14" s="136">
        <v>75414</v>
      </c>
      <c r="C14" s="137" t="s">
        <v>138</v>
      </c>
      <c r="D14" s="138">
        <v>200</v>
      </c>
      <c r="E14" s="138">
        <v>0</v>
      </c>
      <c r="F14" s="138">
        <f>D14+E14</f>
        <v>200</v>
      </c>
      <c r="G14" s="138">
        <v>200</v>
      </c>
      <c r="H14" s="138">
        <v>0</v>
      </c>
      <c r="I14" s="138">
        <f>G14+H14</f>
        <v>200</v>
      </c>
      <c r="J14" s="138">
        <v>200</v>
      </c>
      <c r="K14" s="139"/>
    </row>
    <row r="15" spans="1:11" ht="13.5" customHeight="1">
      <c r="A15" s="140" t="s">
        <v>139</v>
      </c>
      <c r="B15" s="140"/>
      <c r="C15" s="140"/>
      <c r="D15" s="141">
        <f>SUM(D14)</f>
        <v>200</v>
      </c>
      <c r="E15" s="141">
        <f>SUM(E14)</f>
        <v>0</v>
      </c>
      <c r="F15" s="141">
        <f>SUM(F14)</f>
        <v>200</v>
      </c>
      <c r="G15" s="145">
        <f>SUM(G14)</f>
        <v>200</v>
      </c>
      <c r="H15" s="145">
        <f>SUM(H14)</f>
        <v>0</v>
      </c>
      <c r="I15" s="145">
        <f>SUM(I14)</f>
        <v>200</v>
      </c>
      <c r="J15" s="145">
        <f>SUM(J14)</f>
        <v>200</v>
      </c>
      <c r="K15" s="129"/>
    </row>
    <row r="16" spans="1:11" ht="20.25" customHeight="1">
      <c r="A16" s="146"/>
      <c r="B16" s="146"/>
      <c r="C16" s="133" t="s">
        <v>140</v>
      </c>
      <c r="D16" s="143">
        <f>D15</f>
        <v>200</v>
      </c>
      <c r="E16" s="143">
        <f>E15</f>
        <v>0</v>
      </c>
      <c r="F16" s="143">
        <f>F15</f>
        <v>200</v>
      </c>
      <c r="G16" s="143">
        <f>G15</f>
        <v>200</v>
      </c>
      <c r="H16" s="143">
        <f>H15</f>
        <v>0</v>
      </c>
      <c r="I16" s="143">
        <f>I15</f>
        <v>200</v>
      </c>
      <c r="J16" s="143">
        <f>J15</f>
        <v>200</v>
      </c>
      <c r="K16" s="134">
        <v>0</v>
      </c>
    </row>
    <row r="17" spans="1:11" ht="20.25" customHeight="1">
      <c r="A17" s="147">
        <v>852</v>
      </c>
      <c r="B17" s="147">
        <v>85212</v>
      </c>
      <c r="C17" s="128" t="s">
        <v>141</v>
      </c>
      <c r="D17" s="148">
        <v>4036000</v>
      </c>
      <c r="E17" s="148">
        <v>5000</v>
      </c>
      <c r="F17" s="148">
        <f>SUM(D17:E17)</f>
        <v>4041000</v>
      </c>
      <c r="G17" s="148">
        <v>4036000</v>
      </c>
      <c r="H17" s="148">
        <v>5000</v>
      </c>
      <c r="I17" s="148">
        <f>SUM(G17:H18)</f>
        <v>4041000</v>
      </c>
      <c r="J17" s="148">
        <f>SUM(I17)</f>
        <v>4041000</v>
      </c>
      <c r="K17" s="129"/>
    </row>
    <row r="18" spans="1:11" ht="17.25" customHeight="1">
      <c r="A18" s="147"/>
      <c r="B18" s="147"/>
      <c r="C18" s="128"/>
      <c r="D18" s="148"/>
      <c r="E18" s="148"/>
      <c r="F18" s="148"/>
      <c r="G18" s="148"/>
      <c r="H18" s="148"/>
      <c r="I18" s="148"/>
      <c r="J18" s="148"/>
      <c r="K18" s="129"/>
    </row>
    <row r="19" spans="1:11" ht="15.75" customHeight="1">
      <c r="A19" s="140" t="s">
        <v>142</v>
      </c>
      <c r="B19" s="140"/>
      <c r="C19" s="140"/>
      <c r="D19" s="141">
        <f>D17</f>
        <v>4036000</v>
      </c>
      <c r="E19" s="141">
        <f>SUM(E17)</f>
        <v>5000</v>
      </c>
      <c r="F19" s="141">
        <f>F17</f>
        <v>4041000</v>
      </c>
      <c r="G19" s="141">
        <f>G17</f>
        <v>4036000</v>
      </c>
      <c r="H19" s="141">
        <f>SUM(H17:H18)</f>
        <v>5000</v>
      </c>
      <c r="I19" s="141">
        <f>I17</f>
        <v>4041000</v>
      </c>
      <c r="J19" s="141">
        <f>J17</f>
        <v>4041000</v>
      </c>
      <c r="K19" s="129"/>
    </row>
    <row r="20" spans="1:11" ht="31.5" customHeight="1">
      <c r="A20" s="147">
        <v>852</v>
      </c>
      <c r="B20" s="147">
        <v>85213</v>
      </c>
      <c r="C20" s="128" t="s">
        <v>143</v>
      </c>
      <c r="D20" s="148">
        <v>5600</v>
      </c>
      <c r="E20" s="148">
        <v>-100</v>
      </c>
      <c r="F20" s="148">
        <f>SUM(D20:E20)</f>
        <v>5500</v>
      </c>
      <c r="G20" s="148">
        <v>5600</v>
      </c>
      <c r="H20" s="148">
        <v>-100</v>
      </c>
      <c r="I20" s="148">
        <f>SUM(G20:H20)</f>
        <v>5500</v>
      </c>
      <c r="J20" s="148">
        <f>SUM(I20)</f>
        <v>5500</v>
      </c>
      <c r="K20" s="129"/>
    </row>
    <row r="21" spans="1:11" ht="12" customHeight="1">
      <c r="A21" s="140" t="s">
        <v>144</v>
      </c>
      <c r="B21" s="140"/>
      <c r="C21" s="140"/>
      <c r="D21" s="141">
        <f>D20</f>
        <v>5600</v>
      </c>
      <c r="E21" s="141">
        <f>SUM(E20)</f>
        <v>-100</v>
      </c>
      <c r="F21" s="141">
        <f>F20</f>
        <v>5500</v>
      </c>
      <c r="G21" s="141">
        <f>G20</f>
        <v>5600</v>
      </c>
      <c r="H21" s="141">
        <f>H20</f>
        <v>-100</v>
      </c>
      <c r="I21" s="141">
        <f>I20</f>
        <v>5500</v>
      </c>
      <c r="J21" s="141">
        <f>J20</f>
        <v>5500</v>
      </c>
      <c r="K21" s="129"/>
    </row>
    <row r="22" spans="1:11" ht="19.5" customHeight="1">
      <c r="A22" s="146"/>
      <c r="B22" s="146"/>
      <c r="C22" s="133" t="s">
        <v>145</v>
      </c>
      <c r="D22" s="143">
        <f>D19+D21</f>
        <v>4041600</v>
      </c>
      <c r="E22" s="143">
        <f>E19+E21</f>
        <v>4900</v>
      </c>
      <c r="F22" s="143">
        <f>F19+F21</f>
        <v>4046500</v>
      </c>
      <c r="G22" s="143">
        <f>G19+G21</f>
        <v>4041600</v>
      </c>
      <c r="H22" s="143">
        <f>H19+H21</f>
        <v>4900</v>
      </c>
      <c r="I22" s="143">
        <f>I19+I21</f>
        <v>4046500</v>
      </c>
      <c r="J22" s="143">
        <f>J19+J21</f>
        <v>4046500</v>
      </c>
      <c r="K22" s="134">
        <v>0</v>
      </c>
    </row>
    <row r="23" spans="1:11" ht="19.5" customHeight="1">
      <c r="A23" s="149" t="s">
        <v>4</v>
      </c>
      <c r="B23" s="149"/>
      <c r="C23" s="149"/>
      <c r="D23" s="150">
        <f>D10+D13+D16+D22</f>
        <v>4111745</v>
      </c>
      <c r="E23" s="150">
        <f>E10+E13+E16+E22</f>
        <v>16925</v>
      </c>
      <c r="F23" s="150">
        <f>SUM(D23:E23)</f>
        <v>4128670</v>
      </c>
      <c r="G23" s="151">
        <f>G10+G13+G16+G22</f>
        <v>4111745</v>
      </c>
      <c r="H23" s="151">
        <f>H10+H13+H16+H22</f>
        <v>16925</v>
      </c>
      <c r="I23" s="151">
        <f>SUM(G23:H23)</f>
        <v>4128670</v>
      </c>
      <c r="J23" s="151">
        <f>I23</f>
        <v>4128670</v>
      </c>
      <c r="K23" s="150">
        <v>0</v>
      </c>
    </row>
    <row r="25" spans="1:3" ht="12.75" customHeight="1">
      <c r="A25" s="152"/>
      <c r="C25" s="153"/>
    </row>
    <row r="26" spans="9:11" ht="12.75" customHeight="1">
      <c r="I26" s="154"/>
      <c r="J26" s="154"/>
      <c r="K26" s="154"/>
    </row>
    <row r="30" spans="4:8" ht="12.75" customHeight="1">
      <c r="D30" s="154"/>
      <c r="E30" s="154"/>
      <c r="F30" s="154"/>
      <c r="G30" s="154"/>
      <c r="H30" s="154"/>
    </row>
  </sheetData>
  <mergeCells count="28">
    <mergeCell ref="A3:K3"/>
    <mergeCell ref="A4:A5"/>
    <mergeCell ref="B4:B5"/>
    <mergeCell ref="C4:C5"/>
    <mergeCell ref="D4:F4"/>
    <mergeCell ref="G4:I4"/>
    <mergeCell ref="J4:K4"/>
    <mergeCell ref="A9:C9"/>
    <mergeCell ref="A10:B10"/>
    <mergeCell ref="A12:C12"/>
    <mergeCell ref="A13:B13"/>
    <mergeCell ref="A15:C15"/>
    <mergeCell ref="A16:B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9:C19"/>
    <mergeCell ref="A21:C21"/>
    <mergeCell ref="A22:B22"/>
    <mergeCell ref="A23:C2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D2" sqref="D2"/>
    </sheetView>
  </sheetViews>
  <sheetFormatPr defaultColWidth="12.57421875" defaultRowHeight="12.75"/>
  <cols>
    <col min="1" max="1" width="3.7109375" style="155" customWidth="1"/>
    <col min="2" max="2" width="5.421875" style="155" customWidth="1"/>
    <col min="3" max="3" width="7.00390625" style="155" customWidth="1"/>
    <col min="4" max="4" width="31.421875" style="155" customWidth="1"/>
    <col min="5" max="5" width="13.140625" style="155" customWidth="1"/>
    <col min="6" max="6" width="11.8515625" style="155" customWidth="1"/>
    <col min="7" max="7" width="11.421875" style="155" customWidth="1"/>
    <col min="8" max="8" width="11.7109375" style="155" customWidth="1"/>
    <col min="9" max="9" width="15.28125" style="155" customWidth="1"/>
    <col min="10" max="10" width="11.7109375" style="155" customWidth="1"/>
    <col min="11" max="11" width="8.00390625" style="155" customWidth="1"/>
    <col min="12" max="16384" width="11.57421875" style="155" customWidth="1"/>
  </cols>
  <sheetData>
    <row r="1" spans="1:12" ht="12.75">
      <c r="A1" s="156"/>
      <c r="B1" s="156"/>
      <c r="C1" s="156"/>
      <c r="D1" s="156"/>
      <c r="E1" s="156"/>
      <c r="F1" s="156"/>
      <c r="G1" s="156" t="s">
        <v>146</v>
      </c>
      <c r="H1" s="157"/>
      <c r="I1" s="157"/>
      <c r="J1" s="158"/>
      <c r="K1"/>
      <c r="L1"/>
    </row>
    <row r="2" spans="1:12" ht="12.75">
      <c r="A2" s="156"/>
      <c r="B2" s="156"/>
      <c r="C2" s="156"/>
      <c r="D2" s="156"/>
      <c r="E2" s="156"/>
      <c r="F2" s="156"/>
      <c r="G2" s="156" t="s">
        <v>147</v>
      </c>
      <c r="H2" s="157"/>
      <c r="I2" s="157"/>
      <c r="J2" s="158"/>
      <c r="K2"/>
      <c r="L2"/>
    </row>
    <row r="3" spans="1:11" ht="12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7.25" customHeight="1">
      <c r="A4" s="159" t="s">
        <v>148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9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1" ht="12.75" customHeight="1">
      <c r="A6" s="162" t="s">
        <v>149</v>
      </c>
      <c r="B6" s="162" t="s">
        <v>2</v>
      </c>
      <c r="C6" s="162" t="s">
        <v>150</v>
      </c>
      <c r="D6" s="163" t="s">
        <v>151</v>
      </c>
      <c r="E6" s="164" t="s">
        <v>152</v>
      </c>
      <c r="F6" s="164" t="s">
        <v>153</v>
      </c>
      <c r="G6" s="164"/>
      <c r="H6" s="164"/>
      <c r="I6" s="164"/>
      <c r="J6" s="164"/>
      <c r="K6" s="165" t="s">
        <v>154</v>
      </c>
    </row>
    <row r="7" spans="1:11" ht="12.75" customHeight="1">
      <c r="A7" s="162"/>
      <c r="B7" s="162"/>
      <c r="C7" s="162"/>
      <c r="D7" s="163"/>
      <c r="E7" s="164"/>
      <c r="F7" s="164" t="s">
        <v>155</v>
      </c>
      <c r="G7" s="164" t="s">
        <v>156</v>
      </c>
      <c r="H7" s="164"/>
      <c r="I7" s="164"/>
      <c r="J7" s="164"/>
      <c r="K7" s="165"/>
    </row>
    <row r="8" spans="1:11" ht="12.75" customHeight="1">
      <c r="A8" s="162"/>
      <c r="B8" s="162"/>
      <c r="C8" s="162"/>
      <c r="D8" s="163"/>
      <c r="E8" s="164"/>
      <c r="F8" s="164"/>
      <c r="G8" s="164" t="s">
        <v>157</v>
      </c>
      <c r="H8" s="164" t="s">
        <v>158</v>
      </c>
      <c r="I8" s="164" t="s">
        <v>159</v>
      </c>
      <c r="J8" s="165" t="s">
        <v>160</v>
      </c>
      <c r="K8" s="165"/>
    </row>
    <row r="9" spans="1:11" ht="12.75">
      <c r="A9" s="162"/>
      <c r="B9" s="162"/>
      <c r="C9" s="162"/>
      <c r="D9" s="163"/>
      <c r="E9" s="164"/>
      <c r="F9" s="164"/>
      <c r="G9" s="164"/>
      <c r="H9" s="164"/>
      <c r="I9" s="164"/>
      <c r="J9" s="165"/>
      <c r="K9" s="165"/>
    </row>
    <row r="10" spans="1:11" ht="51.75" customHeight="1">
      <c r="A10" s="162"/>
      <c r="B10" s="162"/>
      <c r="C10" s="162"/>
      <c r="D10" s="163"/>
      <c r="E10" s="164"/>
      <c r="F10" s="164"/>
      <c r="G10" s="164"/>
      <c r="H10" s="164"/>
      <c r="I10" s="164"/>
      <c r="J10" s="165"/>
      <c r="K10" s="165"/>
    </row>
    <row r="11" spans="1:11" ht="12.75">
      <c r="A11" s="16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166">
        <v>11</v>
      </c>
    </row>
    <row r="12" spans="1:11" ht="97.5" customHeight="1">
      <c r="A12" s="167">
        <v>1</v>
      </c>
      <c r="B12" s="167" t="s">
        <v>161</v>
      </c>
      <c r="C12" s="167" t="s">
        <v>162</v>
      </c>
      <c r="D12" s="168" t="s">
        <v>163</v>
      </c>
      <c r="E12" s="169">
        <v>4230836.04</v>
      </c>
      <c r="F12" s="169">
        <v>3180836.04</v>
      </c>
      <c r="G12" s="169"/>
      <c r="H12" s="169">
        <v>862425.54</v>
      </c>
      <c r="I12" s="170" t="s">
        <v>164</v>
      </c>
      <c r="J12" s="169">
        <v>2190910.5</v>
      </c>
      <c r="K12" s="169"/>
    </row>
    <row r="13" spans="1:11" ht="45" customHeight="1">
      <c r="A13" s="167">
        <v>2</v>
      </c>
      <c r="B13" s="167" t="s">
        <v>161</v>
      </c>
      <c r="C13" s="167" t="s">
        <v>165</v>
      </c>
      <c r="D13" s="171" t="s">
        <v>166</v>
      </c>
      <c r="E13" s="172">
        <v>100000</v>
      </c>
      <c r="F13" s="172">
        <v>100000</v>
      </c>
      <c r="G13" s="172">
        <v>100000</v>
      </c>
      <c r="H13" s="172"/>
      <c r="I13" s="170"/>
      <c r="J13" s="173"/>
      <c r="K13" s="173"/>
    </row>
    <row r="14" spans="1:11" ht="27" customHeight="1">
      <c r="A14" s="167">
        <v>3</v>
      </c>
      <c r="B14" s="167" t="s">
        <v>161</v>
      </c>
      <c r="C14" s="167" t="s">
        <v>165</v>
      </c>
      <c r="D14" s="171" t="s">
        <v>167</v>
      </c>
      <c r="E14" s="172">
        <v>60000</v>
      </c>
      <c r="F14" s="172">
        <v>60000</v>
      </c>
      <c r="G14" s="172">
        <v>60000</v>
      </c>
      <c r="H14" s="172"/>
      <c r="I14" s="170"/>
      <c r="J14" s="173"/>
      <c r="K14" s="173"/>
    </row>
    <row r="15" spans="1:11" ht="44.25" customHeight="1">
      <c r="A15" s="167">
        <v>4</v>
      </c>
      <c r="B15" s="167" t="s">
        <v>161</v>
      </c>
      <c r="C15" s="167" t="s">
        <v>165</v>
      </c>
      <c r="D15" s="171" t="s">
        <v>168</v>
      </c>
      <c r="E15" s="172">
        <v>1060000</v>
      </c>
      <c r="F15" s="172">
        <v>1060000</v>
      </c>
      <c r="G15" s="172">
        <v>75000</v>
      </c>
      <c r="H15" s="174">
        <v>835000</v>
      </c>
      <c r="I15" s="170" t="s">
        <v>169</v>
      </c>
      <c r="J15" s="173"/>
      <c r="K15" s="173"/>
    </row>
    <row r="16" spans="1:11" ht="36" customHeight="1">
      <c r="A16" s="167">
        <v>5</v>
      </c>
      <c r="B16" s="167" t="s">
        <v>161</v>
      </c>
      <c r="C16" s="167" t="s">
        <v>165</v>
      </c>
      <c r="D16" s="171" t="s">
        <v>170</v>
      </c>
      <c r="E16" s="172">
        <v>30000</v>
      </c>
      <c r="F16" s="172">
        <v>30000</v>
      </c>
      <c r="G16" s="172">
        <v>30000</v>
      </c>
      <c r="H16" s="172"/>
      <c r="I16" s="175"/>
      <c r="J16" s="173"/>
      <c r="K16" s="173"/>
    </row>
    <row r="17" spans="1:11" ht="36" customHeight="1">
      <c r="A17" s="167">
        <v>6</v>
      </c>
      <c r="B17" s="167" t="s">
        <v>161</v>
      </c>
      <c r="C17" s="167" t="s">
        <v>165</v>
      </c>
      <c r="D17" s="176" t="s">
        <v>171</v>
      </c>
      <c r="E17" s="172">
        <v>747000</v>
      </c>
      <c r="F17" s="172">
        <v>747000</v>
      </c>
      <c r="G17" s="172">
        <v>132000</v>
      </c>
      <c r="H17" s="172">
        <v>565000</v>
      </c>
      <c r="I17" s="175" t="s">
        <v>172</v>
      </c>
      <c r="J17" s="173"/>
      <c r="K17" s="173"/>
    </row>
    <row r="18" spans="1:11" ht="40.5" customHeight="1">
      <c r="A18" s="177" t="s">
        <v>173</v>
      </c>
      <c r="B18" s="177"/>
      <c r="C18" s="177"/>
      <c r="D18" s="178"/>
      <c r="E18" s="179">
        <f>SUM(E12:E17)</f>
        <v>6227836.04</v>
      </c>
      <c r="F18" s="179">
        <f>SUM(F12:F17)</f>
        <v>5177836.04</v>
      </c>
      <c r="G18" s="179">
        <f>SUM(G12:G17)</f>
        <v>397000</v>
      </c>
      <c r="H18" s="179">
        <f>SUM(H12:H17)</f>
        <v>2262425.54</v>
      </c>
      <c r="I18" s="180" t="s">
        <v>174</v>
      </c>
      <c r="J18" s="181">
        <f>SUM(J12:J16)</f>
        <v>2190910.5</v>
      </c>
      <c r="K18" s="182"/>
    </row>
    <row r="19" spans="1:11" ht="39" customHeight="1">
      <c r="A19" s="167">
        <v>7</v>
      </c>
      <c r="B19" s="167">
        <v>400</v>
      </c>
      <c r="C19" s="167">
        <v>40002</v>
      </c>
      <c r="D19" s="171" t="s">
        <v>175</v>
      </c>
      <c r="E19" s="172">
        <v>40000</v>
      </c>
      <c r="F19" s="172">
        <v>40000</v>
      </c>
      <c r="G19" s="172">
        <v>40000</v>
      </c>
      <c r="H19" s="172"/>
      <c r="I19" s="175"/>
      <c r="J19" s="183"/>
      <c r="K19" s="183"/>
    </row>
    <row r="20" spans="1:11" ht="34.5" customHeight="1">
      <c r="A20" s="184">
        <v>8</v>
      </c>
      <c r="B20" s="185">
        <v>400</v>
      </c>
      <c r="C20" s="185">
        <v>40002</v>
      </c>
      <c r="D20" s="176" t="s">
        <v>176</v>
      </c>
      <c r="E20" s="186">
        <v>300000</v>
      </c>
      <c r="F20" s="186">
        <v>300000</v>
      </c>
      <c r="G20" s="186">
        <v>50000</v>
      </c>
      <c r="H20" s="186">
        <v>250000</v>
      </c>
      <c r="I20" s="187"/>
      <c r="J20" s="183"/>
      <c r="K20" s="183"/>
    </row>
    <row r="21" spans="1:11" ht="39.75" customHeight="1">
      <c r="A21" s="184">
        <v>9</v>
      </c>
      <c r="B21" s="185">
        <v>400</v>
      </c>
      <c r="C21" s="185">
        <v>40002</v>
      </c>
      <c r="D21" s="176" t="s">
        <v>177</v>
      </c>
      <c r="E21" s="186">
        <v>100000</v>
      </c>
      <c r="F21" s="186">
        <v>100000</v>
      </c>
      <c r="G21" s="186">
        <v>100000</v>
      </c>
      <c r="H21" s="186"/>
      <c r="I21" s="188"/>
      <c r="J21" s="183"/>
      <c r="K21" s="183"/>
    </row>
    <row r="22" spans="1:11" ht="36.75" customHeight="1">
      <c r="A22" s="184">
        <v>10</v>
      </c>
      <c r="B22" s="185">
        <v>400</v>
      </c>
      <c r="C22" s="185">
        <v>40002</v>
      </c>
      <c r="D22" s="176" t="s">
        <v>178</v>
      </c>
      <c r="E22" s="186">
        <v>20000</v>
      </c>
      <c r="F22" s="186">
        <v>20000</v>
      </c>
      <c r="G22" s="186">
        <v>20000</v>
      </c>
      <c r="H22" s="186"/>
      <c r="I22" s="188"/>
      <c r="J22" s="183"/>
      <c r="K22" s="183"/>
    </row>
    <row r="23" spans="1:11" ht="38.25" customHeight="1">
      <c r="A23" s="189" t="s">
        <v>179</v>
      </c>
      <c r="B23" s="189"/>
      <c r="C23" s="189"/>
      <c r="D23" s="190"/>
      <c r="E23" s="191">
        <f>SUM(E19:E22)</f>
        <v>460000</v>
      </c>
      <c r="F23" s="191">
        <f>SUM(F19:F22)</f>
        <v>460000</v>
      </c>
      <c r="G23" s="191">
        <f>SUM(G19:G22)</f>
        <v>210000</v>
      </c>
      <c r="H23" s="191">
        <f>SUM(H19:H22)</f>
        <v>250000</v>
      </c>
      <c r="I23" s="192" t="s">
        <v>180</v>
      </c>
      <c r="J23" s="182"/>
      <c r="K23" s="182"/>
    </row>
    <row r="24" spans="1:11" ht="36.75" customHeight="1">
      <c r="A24" s="185">
        <v>11</v>
      </c>
      <c r="B24" s="193">
        <v>600</v>
      </c>
      <c r="C24" s="193">
        <v>60016</v>
      </c>
      <c r="D24" s="194" t="s">
        <v>181</v>
      </c>
      <c r="E24" s="195">
        <v>800000</v>
      </c>
      <c r="F24" s="195">
        <v>800000</v>
      </c>
      <c r="G24" s="195">
        <v>30000</v>
      </c>
      <c r="H24" s="195">
        <v>770000</v>
      </c>
      <c r="I24" s="188"/>
      <c r="J24" s="183"/>
      <c r="K24" s="183"/>
    </row>
    <row r="25" spans="1:11" ht="35.25" customHeight="1">
      <c r="A25" s="185">
        <v>12</v>
      </c>
      <c r="B25" s="193">
        <v>600</v>
      </c>
      <c r="C25" s="193">
        <v>60016</v>
      </c>
      <c r="D25" s="194" t="s">
        <v>182</v>
      </c>
      <c r="E25" s="195">
        <v>1775140</v>
      </c>
      <c r="F25" s="195">
        <v>1775140</v>
      </c>
      <c r="G25" s="195">
        <v>30000</v>
      </c>
      <c r="H25" s="195">
        <v>745140</v>
      </c>
      <c r="I25" s="188" t="s">
        <v>183</v>
      </c>
      <c r="J25" s="183"/>
      <c r="K25" s="183"/>
    </row>
    <row r="26" spans="1:11" ht="35.25" customHeight="1">
      <c r="A26" s="185"/>
      <c r="B26" s="193"/>
      <c r="C26" s="196" t="s">
        <v>184</v>
      </c>
      <c r="D26" s="194"/>
      <c r="E26" s="195">
        <v>1945140</v>
      </c>
      <c r="F26" s="195">
        <v>1945140</v>
      </c>
      <c r="G26" s="195">
        <v>200000</v>
      </c>
      <c r="H26" s="195">
        <v>745140</v>
      </c>
      <c r="I26" s="188" t="s">
        <v>183</v>
      </c>
      <c r="J26" s="183"/>
      <c r="K26" s="183"/>
    </row>
    <row r="27" spans="1:11" ht="34.5" customHeight="1">
      <c r="A27" s="185">
        <v>13</v>
      </c>
      <c r="B27" s="193">
        <v>600</v>
      </c>
      <c r="C27" s="193">
        <v>60016</v>
      </c>
      <c r="D27" s="194" t="s">
        <v>185</v>
      </c>
      <c r="E27" s="195">
        <v>795860</v>
      </c>
      <c r="F27" s="195">
        <v>795860</v>
      </c>
      <c r="G27" s="195">
        <v>30000</v>
      </c>
      <c r="H27" s="195">
        <v>765860</v>
      </c>
      <c r="I27" s="188"/>
      <c r="J27" s="183"/>
      <c r="K27" s="183"/>
    </row>
    <row r="28" spans="1:11" ht="70.5" customHeight="1">
      <c r="A28" s="185">
        <v>14</v>
      </c>
      <c r="B28" s="193">
        <v>600</v>
      </c>
      <c r="C28" s="193">
        <v>60016</v>
      </c>
      <c r="D28" s="194" t="s">
        <v>186</v>
      </c>
      <c r="E28" s="195">
        <v>500000</v>
      </c>
      <c r="F28" s="195">
        <v>500000</v>
      </c>
      <c r="G28" s="195">
        <v>30000</v>
      </c>
      <c r="H28" s="195">
        <v>220000</v>
      </c>
      <c r="I28" s="188" t="s">
        <v>187</v>
      </c>
      <c r="J28" s="183"/>
      <c r="K28" s="183"/>
    </row>
    <row r="29" spans="1:11" ht="49.5" customHeight="1">
      <c r="A29" s="185">
        <v>15</v>
      </c>
      <c r="B29" s="185">
        <v>600</v>
      </c>
      <c r="C29" s="185">
        <v>60016</v>
      </c>
      <c r="D29" s="176" t="s">
        <v>188</v>
      </c>
      <c r="E29" s="186">
        <v>300000</v>
      </c>
      <c r="F29" s="186">
        <v>300000</v>
      </c>
      <c r="G29" s="186">
        <v>20000</v>
      </c>
      <c r="H29" s="186">
        <v>280000</v>
      </c>
      <c r="I29" s="197"/>
      <c r="J29" s="183"/>
      <c r="K29" s="183"/>
    </row>
    <row r="30" spans="1:11" ht="56.25" customHeight="1">
      <c r="A30" s="185">
        <v>16</v>
      </c>
      <c r="B30" s="185">
        <v>600</v>
      </c>
      <c r="C30" s="185">
        <v>60016</v>
      </c>
      <c r="D30" s="176" t="s">
        <v>189</v>
      </c>
      <c r="E30" s="186">
        <v>500000</v>
      </c>
      <c r="F30" s="186">
        <v>500000</v>
      </c>
      <c r="G30" s="186">
        <v>30000</v>
      </c>
      <c r="H30" s="186">
        <v>470000</v>
      </c>
      <c r="I30" s="197"/>
      <c r="J30" s="183"/>
      <c r="K30" s="183"/>
    </row>
    <row r="31" spans="1:11" ht="45.75" customHeight="1">
      <c r="A31" s="185">
        <v>17</v>
      </c>
      <c r="B31" s="185">
        <v>600</v>
      </c>
      <c r="C31" s="185">
        <v>60016</v>
      </c>
      <c r="D31" s="176" t="s">
        <v>190</v>
      </c>
      <c r="E31" s="186">
        <v>50000</v>
      </c>
      <c r="F31" s="186">
        <v>50000</v>
      </c>
      <c r="G31" s="186">
        <v>50000</v>
      </c>
      <c r="H31" s="186"/>
      <c r="I31" s="188"/>
      <c r="J31" s="183"/>
      <c r="K31" s="183"/>
    </row>
    <row r="32" spans="1:11" ht="48" customHeight="1">
      <c r="A32" s="185">
        <v>18</v>
      </c>
      <c r="B32" s="185">
        <v>600</v>
      </c>
      <c r="C32" s="185">
        <v>60016</v>
      </c>
      <c r="D32" s="194" t="s">
        <v>191</v>
      </c>
      <c r="E32" s="186">
        <v>12197.08</v>
      </c>
      <c r="F32" s="186">
        <v>12197.08</v>
      </c>
      <c r="G32" s="186">
        <v>12197.08</v>
      </c>
      <c r="H32" s="186"/>
      <c r="I32" s="188"/>
      <c r="J32" s="183"/>
      <c r="K32" s="183"/>
    </row>
    <row r="33" spans="1:11" ht="53.25" customHeight="1">
      <c r="A33" s="177" t="s">
        <v>192</v>
      </c>
      <c r="B33" s="177"/>
      <c r="C33" s="177"/>
      <c r="D33" s="198"/>
      <c r="E33" s="191">
        <f>E24+E26+E27+E28+E29+E30+E31+E32</f>
        <v>4903197.08</v>
      </c>
      <c r="F33" s="191">
        <f>F24+F26+F27+F28+F29+F30+F31+F32</f>
        <v>4903197.08</v>
      </c>
      <c r="G33" s="191">
        <f>G24+G26+G27++G28+G29+G30+G31+G32</f>
        <v>402197.08</v>
      </c>
      <c r="H33" s="191">
        <f>H24+H26+H27+H28+H29+H30</f>
        <v>3251000</v>
      </c>
      <c r="I33" s="192" t="s">
        <v>193</v>
      </c>
      <c r="J33" s="199"/>
      <c r="K33" s="199"/>
    </row>
    <row r="34" spans="1:11" ht="47.25" customHeight="1">
      <c r="A34" s="185">
        <v>19</v>
      </c>
      <c r="B34" s="185">
        <v>700</v>
      </c>
      <c r="C34" s="185">
        <v>70005</v>
      </c>
      <c r="D34" s="176" t="s">
        <v>194</v>
      </c>
      <c r="E34" s="186">
        <v>47500</v>
      </c>
      <c r="F34" s="186">
        <v>47500</v>
      </c>
      <c r="G34" s="186">
        <v>47500</v>
      </c>
      <c r="H34" s="186"/>
      <c r="I34" s="188"/>
      <c r="J34" s="183"/>
      <c r="K34" s="183"/>
    </row>
    <row r="35" spans="1:11" ht="48.75" customHeight="1">
      <c r="A35" s="185">
        <v>20</v>
      </c>
      <c r="B35" s="185">
        <v>700</v>
      </c>
      <c r="C35" s="185">
        <v>70005</v>
      </c>
      <c r="D35" s="176" t="s">
        <v>195</v>
      </c>
      <c r="E35" s="186">
        <v>9748.68</v>
      </c>
      <c r="F35" s="186">
        <v>9748.68</v>
      </c>
      <c r="G35" s="186">
        <v>9748.68</v>
      </c>
      <c r="H35" s="186"/>
      <c r="I35" s="188"/>
      <c r="J35" s="183"/>
      <c r="K35" s="183"/>
    </row>
    <row r="36" spans="1:11" ht="44.25" customHeight="1">
      <c r="A36" s="185">
        <v>21</v>
      </c>
      <c r="B36" s="185">
        <v>700</v>
      </c>
      <c r="C36" s="185">
        <v>70005</v>
      </c>
      <c r="D36" s="176" t="s">
        <v>196</v>
      </c>
      <c r="E36" s="186">
        <v>10220.39</v>
      </c>
      <c r="F36" s="186">
        <v>10220.39</v>
      </c>
      <c r="G36" s="186">
        <v>10220.39</v>
      </c>
      <c r="H36" s="186"/>
      <c r="I36" s="188"/>
      <c r="J36" s="183"/>
      <c r="K36" s="183"/>
    </row>
    <row r="37" spans="1:11" ht="48.75" customHeight="1">
      <c r="A37" s="185">
        <v>22</v>
      </c>
      <c r="B37" s="185">
        <v>700</v>
      </c>
      <c r="C37" s="185">
        <v>70005</v>
      </c>
      <c r="D37" s="176" t="s">
        <v>197</v>
      </c>
      <c r="E37" s="186">
        <v>15611.37</v>
      </c>
      <c r="F37" s="186">
        <v>15611.37</v>
      </c>
      <c r="G37" s="186">
        <v>15611.37</v>
      </c>
      <c r="H37" s="186"/>
      <c r="I37" s="188"/>
      <c r="J37" s="183"/>
      <c r="K37" s="183"/>
    </row>
    <row r="38" spans="1:11" ht="48.75" customHeight="1">
      <c r="A38" s="185">
        <v>23</v>
      </c>
      <c r="B38" s="185">
        <v>700</v>
      </c>
      <c r="C38" s="185">
        <v>70005</v>
      </c>
      <c r="D38" s="176" t="s">
        <v>198</v>
      </c>
      <c r="E38" s="186">
        <v>30000</v>
      </c>
      <c r="F38" s="186">
        <v>30000</v>
      </c>
      <c r="G38" s="186">
        <v>30000</v>
      </c>
      <c r="H38" s="186"/>
      <c r="I38" s="188"/>
      <c r="J38" s="183"/>
      <c r="K38" s="183"/>
    </row>
    <row r="39" spans="1:11" ht="48.75" customHeight="1">
      <c r="A39" s="177" t="s">
        <v>199</v>
      </c>
      <c r="B39" s="177"/>
      <c r="C39" s="177"/>
      <c r="D39" s="190"/>
      <c r="E39" s="191">
        <f>SUM(E34:E38)</f>
        <v>113080.44</v>
      </c>
      <c r="F39" s="191">
        <f>SUM(F34:F38)</f>
        <v>113080.44</v>
      </c>
      <c r="G39" s="191">
        <f>SUM(G34:G38)</f>
        <v>113080.44</v>
      </c>
      <c r="H39" s="191"/>
      <c r="I39" s="192" t="s">
        <v>200</v>
      </c>
      <c r="J39" s="199"/>
      <c r="K39" s="199"/>
    </row>
    <row r="40" spans="1:11" ht="48.75" customHeight="1">
      <c r="A40" s="200">
        <v>24</v>
      </c>
      <c r="B40" s="200">
        <v>750</v>
      </c>
      <c r="C40" s="200">
        <v>75023</v>
      </c>
      <c r="D40" s="201" t="s">
        <v>201</v>
      </c>
      <c r="E40" s="202">
        <v>1000000</v>
      </c>
      <c r="F40" s="202">
        <v>1000000</v>
      </c>
      <c r="G40" s="202">
        <f>SUM(G34:G39)</f>
        <v>226160.88</v>
      </c>
      <c r="H40" s="203"/>
      <c r="I40" s="204" t="s">
        <v>202</v>
      </c>
      <c r="J40" s="205"/>
      <c r="K40" s="206"/>
    </row>
    <row r="41" spans="1:11" ht="36.75" customHeight="1">
      <c r="A41" s="177" t="s">
        <v>203</v>
      </c>
      <c r="B41" s="177"/>
      <c r="C41" s="177"/>
      <c r="D41" s="190"/>
      <c r="E41" s="191">
        <f>SUM(E40)</f>
        <v>1000000</v>
      </c>
      <c r="F41" s="191">
        <f>SUM(F40)</f>
        <v>1000000</v>
      </c>
      <c r="G41" s="191">
        <f>SUM(G40)</f>
        <v>226160.88</v>
      </c>
      <c r="H41" s="191"/>
      <c r="I41" s="192" t="s">
        <v>204</v>
      </c>
      <c r="J41" s="199"/>
      <c r="K41" s="199"/>
    </row>
    <row r="42" spans="1:11" ht="60.75" customHeight="1">
      <c r="A42" s="185">
        <v>25</v>
      </c>
      <c r="B42" s="185">
        <v>801</v>
      </c>
      <c r="C42" s="185">
        <v>80101</v>
      </c>
      <c r="D42" s="194" t="s">
        <v>205</v>
      </c>
      <c r="E42" s="195">
        <v>370000</v>
      </c>
      <c r="F42" s="195">
        <v>370000</v>
      </c>
      <c r="G42" s="195">
        <v>92500</v>
      </c>
      <c r="H42" s="195"/>
      <c r="I42" s="188" t="s">
        <v>206</v>
      </c>
      <c r="J42" s="207"/>
      <c r="K42" s="183"/>
    </row>
    <row r="43" spans="1:11" ht="44.25" customHeight="1">
      <c r="A43" s="185">
        <v>26</v>
      </c>
      <c r="B43" s="185">
        <v>801</v>
      </c>
      <c r="C43" s="185">
        <v>80101</v>
      </c>
      <c r="D43" s="194" t="s">
        <v>207</v>
      </c>
      <c r="E43" s="195">
        <v>151000</v>
      </c>
      <c r="F43" s="195">
        <v>151000</v>
      </c>
      <c r="G43" s="195">
        <v>22650</v>
      </c>
      <c r="H43" s="195"/>
      <c r="I43" s="188" t="s">
        <v>208</v>
      </c>
      <c r="J43" s="207"/>
      <c r="K43" s="183"/>
    </row>
    <row r="44" spans="1:11" ht="54" customHeight="1">
      <c r="A44" s="185">
        <v>27</v>
      </c>
      <c r="B44" s="185">
        <v>801</v>
      </c>
      <c r="C44" s="185">
        <v>80101</v>
      </c>
      <c r="D44" s="194" t="s">
        <v>209</v>
      </c>
      <c r="E44" s="195">
        <v>95000</v>
      </c>
      <c r="F44" s="195">
        <v>95000</v>
      </c>
      <c r="G44" s="195">
        <v>23750</v>
      </c>
      <c r="H44" s="195"/>
      <c r="I44" s="188" t="s">
        <v>210</v>
      </c>
      <c r="J44" s="207"/>
      <c r="K44" s="183"/>
    </row>
    <row r="45" spans="1:11" ht="45.75" customHeight="1">
      <c r="A45" s="185">
        <v>28</v>
      </c>
      <c r="B45" s="185">
        <v>801</v>
      </c>
      <c r="C45" s="185">
        <v>80101</v>
      </c>
      <c r="D45" s="176" t="s">
        <v>211</v>
      </c>
      <c r="E45" s="186">
        <v>60000</v>
      </c>
      <c r="F45" s="186">
        <v>60000</v>
      </c>
      <c r="G45" s="186">
        <v>60000</v>
      </c>
      <c r="H45" s="186"/>
      <c r="I45" s="197"/>
      <c r="J45" s="183"/>
      <c r="K45" s="183"/>
    </row>
    <row r="46" spans="1:11" ht="44.25" customHeight="1">
      <c r="A46" s="185">
        <v>29</v>
      </c>
      <c r="B46" s="185">
        <v>801</v>
      </c>
      <c r="C46" s="185">
        <v>80101</v>
      </c>
      <c r="D46" s="176" t="s">
        <v>212</v>
      </c>
      <c r="E46" s="186">
        <v>126000</v>
      </c>
      <c r="F46" s="186">
        <v>126000</v>
      </c>
      <c r="G46" s="186">
        <v>63000</v>
      </c>
      <c r="H46" s="186"/>
      <c r="I46" s="197" t="s">
        <v>213</v>
      </c>
      <c r="J46" s="183"/>
      <c r="K46" s="183"/>
    </row>
    <row r="47" spans="1:11" ht="44.25" customHeight="1">
      <c r="A47" s="185">
        <v>30</v>
      </c>
      <c r="B47" s="185">
        <v>801</v>
      </c>
      <c r="C47" s="185">
        <v>80101</v>
      </c>
      <c r="D47" s="176" t="s">
        <v>214</v>
      </c>
      <c r="E47" s="186">
        <v>120000</v>
      </c>
      <c r="F47" s="186">
        <v>120000</v>
      </c>
      <c r="G47" s="186">
        <v>60000</v>
      </c>
      <c r="H47" s="186"/>
      <c r="I47" s="188" t="s">
        <v>215</v>
      </c>
      <c r="J47" s="183"/>
      <c r="K47" s="183"/>
    </row>
    <row r="48" spans="1:11" ht="58.5" customHeight="1">
      <c r="A48" s="185">
        <v>31</v>
      </c>
      <c r="B48" s="185">
        <v>801</v>
      </c>
      <c r="C48" s="185">
        <v>80101</v>
      </c>
      <c r="D48" s="176" t="s">
        <v>216</v>
      </c>
      <c r="E48" s="186">
        <v>140000</v>
      </c>
      <c r="F48" s="186">
        <v>140000</v>
      </c>
      <c r="G48" s="186">
        <v>53425.54</v>
      </c>
      <c r="H48" s="186">
        <v>86574.46</v>
      </c>
      <c r="I48" s="188"/>
      <c r="J48" s="183"/>
      <c r="K48" s="183"/>
    </row>
    <row r="49" spans="1:11" ht="58.5" customHeight="1">
      <c r="A49" s="185">
        <v>32</v>
      </c>
      <c r="B49" s="185">
        <v>801</v>
      </c>
      <c r="C49" s="185">
        <v>80101</v>
      </c>
      <c r="D49" s="176" t="s">
        <v>217</v>
      </c>
      <c r="E49" s="186">
        <v>10500</v>
      </c>
      <c r="F49" s="186">
        <v>10500</v>
      </c>
      <c r="G49" s="186">
        <v>10500</v>
      </c>
      <c r="H49" s="186"/>
      <c r="I49" s="188"/>
      <c r="J49" s="183"/>
      <c r="K49" s="183"/>
    </row>
    <row r="50" spans="1:11" ht="36.75" customHeight="1">
      <c r="A50" s="208" t="s">
        <v>218</v>
      </c>
      <c r="B50" s="208"/>
      <c r="C50" s="208"/>
      <c r="D50" s="209"/>
      <c r="E50" s="191">
        <f>SUM(E42:E49)</f>
        <v>1072500</v>
      </c>
      <c r="F50" s="191">
        <f>SUM(F42:F49)</f>
        <v>1072500</v>
      </c>
      <c r="G50" s="191">
        <f>SUM(G42:G49)</f>
        <v>385825.54</v>
      </c>
      <c r="H50" s="191">
        <f>SUM(H48)</f>
        <v>86574.46</v>
      </c>
      <c r="I50" s="210" t="s">
        <v>219</v>
      </c>
      <c r="J50" s="211"/>
      <c r="K50" s="212"/>
    </row>
    <row r="51" spans="1:11" ht="46.5" customHeight="1">
      <c r="A51" s="185">
        <v>33</v>
      </c>
      <c r="B51" s="185">
        <v>900</v>
      </c>
      <c r="C51" s="185">
        <v>90015</v>
      </c>
      <c r="D51" s="176" t="s">
        <v>220</v>
      </c>
      <c r="E51" s="186">
        <v>270000</v>
      </c>
      <c r="F51" s="186">
        <v>270000</v>
      </c>
      <c r="G51" s="186">
        <v>270000</v>
      </c>
      <c r="H51" s="186"/>
      <c r="I51" s="197"/>
      <c r="J51" s="183"/>
      <c r="K51" s="183"/>
    </row>
    <row r="52" spans="1:11" ht="46.5" customHeight="1">
      <c r="A52" s="185"/>
      <c r="B52" s="185"/>
      <c r="C52" s="213" t="s">
        <v>184</v>
      </c>
      <c r="D52" s="176"/>
      <c r="E52" s="186">
        <v>200000</v>
      </c>
      <c r="F52" s="186">
        <v>200000</v>
      </c>
      <c r="G52" s="186">
        <v>200000</v>
      </c>
      <c r="H52" s="186"/>
      <c r="I52" s="197"/>
      <c r="J52" s="183"/>
      <c r="K52" s="183"/>
    </row>
    <row r="53" spans="1:11" ht="45.75" customHeight="1">
      <c r="A53" s="208" t="s">
        <v>221</v>
      </c>
      <c r="B53" s="208"/>
      <c r="C53" s="208"/>
      <c r="D53" s="214"/>
      <c r="E53" s="191">
        <f>SUM(E52)</f>
        <v>200000</v>
      </c>
      <c r="F53" s="191">
        <f>SUM(F52)</f>
        <v>200000</v>
      </c>
      <c r="G53" s="191">
        <f>SUM(G52)</f>
        <v>200000</v>
      </c>
      <c r="H53" s="191"/>
      <c r="I53" s="192" t="s">
        <v>222</v>
      </c>
      <c r="J53" s="215"/>
      <c r="K53" s="215"/>
    </row>
    <row r="54" spans="1:11" ht="66" customHeight="1">
      <c r="A54" s="216" t="s">
        <v>4</v>
      </c>
      <c r="B54" s="216"/>
      <c r="C54" s="216"/>
      <c r="D54" s="217"/>
      <c r="E54" s="218">
        <f>E18+E23+E33+E39+E41+E50+E53</f>
        <v>13976613.56</v>
      </c>
      <c r="F54" s="218">
        <f>F18+F23+F33+F39+F41+F50+F53</f>
        <v>12926613.56</v>
      </c>
      <c r="G54" s="218">
        <f>G18+G23+G33+G39+G50+G53</f>
        <v>1708103.06</v>
      </c>
      <c r="H54" s="219">
        <f>H18+H23+H33+H50</f>
        <v>5850000</v>
      </c>
      <c r="I54" s="220" t="s">
        <v>223</v>
      </c>
      <c r="J54" s="219">
        <f>J18+J50</f>
        <v>2190910.5</v>
      </c>
      <c r="K54" s="221" t="s">
        <v>224</v>
      </c>
    </row>
    <row r="55" spans="1:11" ht="12.75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</row>
    <row r="56" spans="1:12" ht="12.75">
      <c r="A56" s="223" t="s">
        <v>225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4"/>
    </row>
    <row r="57" spans="1:12" ht="12.75">
      <c r="A57" s="223" t="s">
        <v>226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4"/>
    </row>
    <row r="58" spans="1:12" ht="12.75">
      <c r="A58" s="223" t="s">
        <v>227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4"/>
    </row>
    <row r="59" spans="1:12" ht="12.75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4"/>
    </row>
    <row r="60" spans="1:12" ht="12.75">
      <c r="A60" s="223" t="s">
        <v>228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4"/>
    </row>
    <row r="61" spans="1:11" ht="12.75">
      <c r="A61" s="222" t="s">
        <v>229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</row>
    <row r="62" spans="1:11" ht="12.75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</row>
    <row r="63" ht="12.75">
      <c r="A63" s="225"/>
    </row>
  </sheetData>
  <mergeCells count="22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8:C18"/>
    <mergeCell ref="A23:C23"/>
    <mergeCell ref="A33:C33"/>
    <mergeCell ref="A39:C39"/>
    <mergeCell ref="A41:C41"/>
    <mergeCell ref="A50:C50"/>
    <mergeCell ref="A53:C53"/>
    <mergeCell ref="A54:C5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10.140625" style="0" customWidth="1"/>
    <col min="4" max="4" width="55.7109375" style="0" customWidth="1"/>
    <col min="5" max="5" width="20.57421875" style="0" customWidth="1"/>
  </cols>
  <sheetData>
    <row r="1" ht="12.75">
      <c r="D1" t="s">
        <v>230</v>
      </c>
    </row>
    <row r="2" ht="12.75">
      <c r="D2" t="s">
        <v>231</v>
      </c>
    </row>
    <row r="3" spans="1:5" ht="77.25" customHeight="1">
      <c r="A3" s="226" t="s">
        <v>232</v>
      </c>
      <c r="B3" s="226"/>
      <c r="C3" s="226"/>
      <c r="D3" s="226"/>
      <c r="E3" s="226"/>
    </row>
    <row r="4" spans="4:5" ht="19.5" customHeight="1">
      <c r="D4" s="227"/>
      <c r="E4" s="228"/>
    </row>
    <row r="5" spans="1:5" ht="19.5" customHeight="1">
      <c r="A5" s="229" t="s">
        <v>149</v>
      </c>
      <c r="B5" s="229" t="s">
        <v>2</v>
      </c>
      <c r="C5" s="229" t="s">
        <v>45</v>
      </c>
      <c r="D5" s="230" t="s">
        <v>233</v>
      </c>
      <c r="E5" s="230" t="s">
        <v>234</v>
      </c>
    </row>
    <row r="6" spans="1:5" ht="19.5" customHeight="1">
      <c r="A6" s="229"/>
      <c r="B6" s="229"/>
      <c r="C6" s="229"/>
      <c r="D6" s="230"/>
      <c r="E6" s="230"/>
    </row>
    <row r="7" spans="1:5" ht="19.5" customHeight="1">
      <c r="A7" s="229"/>
      <c r="B7" s="229"/>
      <c r="C7" s="229"/>
      <c r="D7" s="230"/>
      <c r="E7" s="230"/>
    </row>
    <row r="8" spans="1:5" ht="7.5" customHeight="1">
      <c r="A8" s="231">
        <v>1</v>
      </c>
      <c r="B8" s="231">
        <v>2</v>
      </c>
      <c r="C8" s="231">
        <v>3</v>
      </c>
      <c r="D8" s="231">
        <v>4</v>
      </c>
      <c r="E8" s="231">
        <v>5</v>
      </c>
    </row>
    <row r="9" spans="1:5" ht="30" customHeight="1">
      <c r="A9" s="232">
        <v>1</v>
      </c>
      <c r="B9" s="232">
        <v>921</v>
      </c>
      <c r="C9" s="232">
        <v>92109</v>
      </c>
      <c r="D9" s="233" t="s">
        <v>235</v>
      </c>
      <c r="E9" s="234">
        <v>110000</v>
      </c>
    </row>
    <row r="10" spans="1:5" ht="30" customHeight="1">
      <c r="A10" s="232"/>
      <c r="B10" s="232"/>
      <c r="C10" s="232" t="s">
        <v>236</v>
      </c>
      <c r="D10" s="233"/>
      <c r="E10" s="234">
        <v>270000</v>
      </c>
    </row>
    <row r="11" spans="1:5" ht="30" customHeight="1">
      <c r="A11" s="232"/>
      <c r="B11" s="232"/>
      <c r="C11" s="232" t="s">
        <v>184</v>
      </c>
      <c r="D11" s="233"/>
      <c r="E11" s="234">
        <f>SUM(E9:E10)</f>
        <v>380000</v>
      </c>
    </row>
    <row r="12" spans="1:5" ht="30" customHeight="1">
      <c r="A12" s="232">
        <v>2</v>
      </c>
      <c r="B12" s="232">
        <v>921</v>
      </c>
      <c r="C12" s="232">
        <v>92116</v>
      </c>
      <c r="D12" s="233" t="s">
        <v>237</v>
      </c>
      <c r="E12" s="234">
        <v>320000</v>
      </c>
    </row>
    <row r="13" spans="1:5" s="227" customFormat="1" ht="30" customHeight="1">
      <c r="A13" s="235" t="s">
        <v>4</v>
      </c>
      <c r="B13" s="235"/>
      <c r="C13" s="235"/>
      <c r="D13" s="235"/>
      <c r="E13" s="236">
        <f>SUM(E11:E12)</f>
        <v>700000</v>
      </c>
    </row>
    <row r="15" spans="1:5" ht="12.75">
      <c r="A15" s="237" t="s">
        <v>238</v>
      </c>
      <c r="B15" s="238"/>
      <c r="C15" s="238"/>
      <c r="D15" s="238"/>
      <c r="E15" s="238"/>
    </row>
    <row r="16" spans="1:5" ht="12.75">
      <c r="A16" s="238" t="s">
        <v>239</v>
      </c>
      <c r="B16" s="238"/>
      <c r="C16" s="238"/>
      <c r="D16" s="238"/>
      <c r="E16" s="238"/>
    </row>
  </sheetData>
  <mergeCells count="7">
    <mergeCell ref="A3:E3"/>
    <mergeCell ref="A5:A7"/>
    <mergeCell ref="B5:B7"/>
    <mergeCell ref="C5:C7"/>
    <mergeCell ref="D5:D7"/>
    <mergeCell ref="E5:E7"/>
    <mergeCell ref="A13:D1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2" sqref="E2"/>
    </sheetView>
  </sheetViews>
  <sheetFormatPr defaultColWidth="9.140625" defaultRowHeight="12.75"/>
  <cols>
    <col min="1" max="1" width="11.28125" style="227" customWidth="1"/>
    <col min="2" max="2" width="12.421875" style="227" customWidth="1"/>
    <col min="3" max="3" width="42.7109375" style="227" customWidth="1"/>
    <col min="4" max="4" width="14.28125" style="227" customWidth="1"/>
    <col min="5" max="5" width="14.8515625" style="227" customWidth="1"/>
    <col min="6" max="6" width="13.57421875" style="227" customWidth="1"/>
    <col min="7" max="7" width="15.8515625" style="0" customWidth="1"/>
  </cols>
  <sheetData>
    <row r="1" ht="12.75">
      <c r="D1" s="227" t="s">
        <v>240</v>
      </c>
    </row>
    <row r="2" ht="12.75">
      <c r="E2" s="227" t="s">
        <v>241</v>
      </c>
    </row>
    <row r="3" spans="1:7" ht="48.75" customHeight="1">
      <c r="A3" s="239" t="s">
        <v>242</v>
      </c>
      <c r="B3" s="239"/>
      <c r="C3" s="239"/>
      <c r="D3" s="239"/>
      <c r="E3" s="239"/>
      <c r="F3" s="239"/>
      <c r="G3" s="239"/>
    </row>
    <row r="4" ht="12.75">
      <c r="G4" s="240"/>
    </row>
    <row r="5" spans="1:7" s="241" customFormat="1" ht="20.25" customHeight="1">
      <c r="A5" s="229" t="s">
        <v>2</v>
      </c>
      <c r="B5" s="229" t="s">
        <v>45</v>
      </c>
      <c r="C5" s="229" t="s">
        <v>126</v>
      </c>
      <c r="D5" s="230" t="s">
        <v>243</v>
      </c>
      <c r="E5" s="230" t="s">
        <v>244</v>
      </c>
      <c r="F5" s="230" t="s">
        <v>128</v>
      </c>
      <c r="G5" s="230"/>
    </row>
    <row r="6" spans="1:7" s="241" customFormat="1" ht="65.25" customHeight="1">
      <c r="A6" s="229"/>
      <c r="B6" s="229"/>
      <c r="C6" s="229"/>
      <c r="D6" s="230"/>
      <c r="E6" s="230"/>
      <c r="F6" s="230" t="s">
        <v>130</v>
      </c>
      <c r="G6" s="230" t="s">
        <v>131</v>
      </c>
    </row>
    <row r="7" spans="1:7" ht="9" customHeight="1">
      <c r="A7" s="231">
        <v>1</v>
      </c>
      <c r="B7" s="231">
        <v>2</v>
      </c>
      <c r="C7" s="231">
        <v>3</v>
      </c>
      <c r="D7" s="231">
        <v>4</v>
      </c>
      <c r="E7" s="231">
        <v>5</v>
      </c>
      <c r="F7" s="231">
        <v>6</v>
      </c>
      <c r="G7" s="231">
        <v>7</v>
      </c>
    </row>
    <row r="8" spans="1:7" ht="39" customHeight="1">
      <c r="A8" s="242">
        <v>710</v>
      </c>
      <c r="B8" s="242">
        <v>71035</v>
      </c>
      <c r="C8" s="243" t="s">
        <v>245</v>
      </c>
      <c r="D8" s="244">
        <v>15000</v>
      </c>
      <c r="E8" s="244">
        <v>15000</v>
      </c>
      <c r="F8" s="244">
        <v>15000</v>
      </c>
      <c r="G8" s="244"/>
    </row>
    <row r="9" spans="1:7" ht="21.75" customHeight="1">
      <c r="A9" s="242"/>
      <c r="B9" s="242" t="s">
        <v>246</v>
      </c>
      <c r="C9" s="243"/>
      <c r="D9" s="244">
        <v>-15000</v>
      </c>
      <c r="E9" s="244">
        <v>-15000</v>
      </c>
      <c r="F9" s="244">
        <v>-15000</v>
      </c>
      <c r="G9" s="244"/>
    </row>
    <row r="10" spans="1:7" ht="17.25" customHeight="1">
      <c r="A10" s="242"/>
      <c r="B10" s="242" t="s">
        <v>184</v>
      </c>
      <c r="C10" s="243"/>
      <c r="D10" s="244">
        <v>0</v>
      </c>
      <c r="E10" s="244">
        <v>0</v>
      </c>
      <c r="F10" s="244">
        <v>0</v>
      </c>
      <c r="G10" s="244"/>
    </row>
    <row r="11" spans="1:7" ht="19.5" customHeight="1">
      <c r="A11" s="245" t="s">
        <v>4</v>
      </c>
      <c r="B11" s="245"/>
      <c r="C11" s="245"/>
      <c r="D11" s="245"/>
      <c r="E11" s="246">
        <v>0</v>
      </c>
      <c r="F11" s="246">
        <v>0</v>
      </c>
      <c r="G11" s="246"/>
    </row>
    <row r="13" ht="12.75">
      <c r="A13" s="237"/>
    </row>
  </sheetData>
  <mergeCells count="8">
    <mergeCell ref="A3:G3"/>
    <mergeCell ref="A5:A6"/>
    <mergeCell ref="B5:B6"/>
    <mergeCell ref="C5:C6"/>
    <mergeCell ref="D5:D6"/>
    <mergeCell ref="E5:E6"/>
    <mergeCell ref="F5:G5"/>
    <mergeCell ref="A11:D1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2011-03-30T09:48:58Z</cp:lastPrinted>
  <dcterms:modified xsi:type="dcterms:W3CDTF">2011-04-01T08:15:25Z</dcterms:modified>
  <cp:category/>
  <cp:version/>
  <cp:contentType/>
  <cp:contentStatus/>
  <cp:revision>648</cp:revision>
</cp:coreProperties>
</file>