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wydatki" sheetId="1" r:id="rId1"/>
    <sheet name="wydatki majątkowe" sheetId="2" r:id="rId2"/>
    <sheet name="wydatki bieżące" sheetId="3" r:id="rId3"/>
    <sheet name="inwestycje" sheetId="4" r:id="rId4"/>
  </sheets>
  <definedNames>
    <definedName name="Excel_BuiltIn_Print_Area_2">"#REF!"</definedName>
    <definedName name="Excel_BuiltIn_Print_Area_2_1">"#REF!"</definedName>
    <definedName name="Excel_BuiltIn_Print_Area_2_2">"#REF!"</definedName>
    <definedName name="Excel_BuiltIn_Print_Area_2_3">"#REF!"</definedName>
    <definedName name="Excel_BuiltIn_Print_Area_2_5">"#REF!"</definedName>
    <definedName name="Excel_BuiltIn_Print_Area_2_5_1">"#REF!"</definedName>
  </definedNames>
  <calcPr fullCalcOnLoad="1"/>
</workbook>
</file>

<file path=xl/sharedStrings.xml><?xml version="1.0" encoding="utf-8"?>
<sst xmlns="http://schemas.openxmlformats.org/spreadsheetml/2006/main" count="165" uniqueCount="130">
  <si>
    <t>Załącznik Nr 1  do Uchwały Rady Gminy Gostynina Nr 54/VII/2011</t>
  </si>
  <si>
    <t>z dnia 21 kwietnia 2011r.</t>
  </si>
  <si>
    <r>
      <t xml:space="preserve">                                          </t>
    </r>
    <r>
      <rPr>
        <b/>
        <sz val="8"/>
        <rFont val="Times New Roman"/>
        <family val="1"/>
      </rPr>
      <t>WYDATKI</t>
    </r>
  </si>
  <si>
    <t>Planowane wydatki na 2010 r</t>
  </si>
  <si>
    <t>Dział</t>
  </si>
  <si>
    <t>Rozdział</t>
  </si>
  <si>
    <t>Nazwa działu i rozdziału</t>
  </si>
  <si>
    <t>Ogółem</t>
  </si>
  <si>
    <t>z tego :</t>
  </si>
  <si>
    <t>bieżące</t>
  </si>
  <si>
    <t>majątkowe</t>
  </si>
  <si>
    <t>Przed zmianą</t>
  </si>
  <si>
    <t>Zmiana</t>
  </si>
  <si>
    <t xml:space="preserve"> Po zmianie</t>
  </si>
  <si>
    <t>Administracja publiczna</t>
  </si>
  <si>
    <t>Urzędy gmin (miast i miast na prawach powiatu)</t>
  </si>
  <si>
    <t>Gospodarka mieszkaniowa</t>
  </si>
  <si>
    <t>Gospodarka gruntami i nieruchomościami</t>
  </si>
  <si>
    <t>Działalność usługowa</t>
  </si>
  <si>
    <t>Plany zagospodarowania przestrzennego</t>
  </si>
  <si>
    <t>Wydatki ogółem</t>
  </si>
  <si>
    <t>Uzasadnienie:</t>
  </si>
  <si>
    <t xml:space="preserve">W związku z koniecznością zakupu samochodu osobowego dla potrzeb Urzędu Gminy dokonuje się przesunięcia środków z planowanych </t>
  </si>
  <si>
    <t>oszczędności w zakupach bieżących dla Urzędu na wydatek inwestycyjny w wysokości 17 000,00 zł.</t>
  </si>
  <si>
    <t xml:space="preserve">W związku z koniecznością przesunięcia terminu zakończenia realizacji zadania pn. Zmiana sposobu użytkowania budynku po szkole w Skrzanach </t>
  </si>
  <si>
    <t>na lokale mieszkalne zachodzi potrzeba wprowadzenia środków na wydatki do realizacji w 2011 roku.</t>
  </si>
  <si>
    <t>Załącznik Nr 1b do Uchwały Rady Gminy Gostynin Nr 54/VII/2011</t>
  </si>
  <si>
    <t>WYDATKI MAJĄTKOWE</t>
  </si>
  <si>
    <t>Inwestycje i zakupy inwestycyjne</t>
  </si>
  <si>
    <t>w tym na:</t>
  </si>
  <si>
    <t>Zakup i objęcie akcji i udziałów</t>
  </si>
  <si>
    <t>Wniesienie wkładów do spółek prawa handlowego</t>
  </si>
  <si>
    <t>Dotacje</t>
  </si>
  <si>
    <t>Po zmianie</t>
  </si>
  <si>
    <t xml:space="preserve">programy finansowane z udziałem środków europejskich i innych środków pochodzących ze śródeł zagranicznych niepodlegających zwrotowi </t>
  </si>
  <si>
    <t>Ogółem wydatki</t>
  </si>
  <si>
    <t>Załącznik Nr 1a  do Uchwały Rady Gminy Gostynin          Nr 54/VII/2011  z dnia 21 kwietnia 2011r.</t>
  </si>
  <si>
    <t xml:space="preserve"> </t>
  </si>
  <si>
    <t>WYDATKI BIEŻĄCE</t>
  </si>
  <si>
    <t>Nazwa działu i rozdz.</t>
  </si>
  <si>
    <t>Wydatki jednostek budżetowych</t>
  </si>
  <si>
    <t>w tym:</t>
  </si>
  <si>
    <t>Dotacje na zadania bieżące</t>
  </si>
  <si>
    <t>Świadczenia na rzecz osób fizycznych</t>
  </si>
  <si>
    <t>Na programy z udziałem środków, o których mowa w art. 5 ust. 1</t>
  </si>
  <si>
    <t>Wypłaty z tytułu poręczeń i gwarancji</t>
  </si>
  <si>
    <t>Obsługa długu</t>
  </si>
  <si>
    <t>na wynagrodzenia i składki od nich naliczane</t>
  </si>
  <si>
    <t>związane z realizacją zadań statutowych</t>
  </si>
  <si>
    <t xml:space="preserve">                    Załącznik nr 2 do Uchwały Rady Gminy Gostynin</t>
  </si>
  <si>
    <t xml:space="preserve">                    Nr 54/VII/2011 z dnia 21 kwietnia 2011r.</t>
  </si>
  <si>
    <t xml:space="preserve">Wydatki na zadania inwestycyjne na 2011 rok </t>
  </si>
  <si>
    <t>Lp.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</si>
  <si>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</si>
  <si>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</si>
  <si>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</si>
  <si>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</si>
  <si>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</si>
  <si>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2011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</si>
  <si>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</si>
  <si>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</si>
  <si>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</si>
  <si>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</si>
  <si>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</si>
  <si>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O10</t>
  </si>
  <si>
    <t>O1041</t>
  </si>
  <si>
    <t>Budowa sieci wodociągowej wraz z przyłączami dla wsi Osiny – II etap i Jastrzębia dł. Sieci – 14.765 mb/p.51 szt oraz budowa kanalizacji sanitarnej wraz z przyłączami i pompowniami dla wsi Dąbrówka, Górki Drugie i części wsi Baby Górne dł.  Sieci – 9.184 mb/p.51 szt.</t>
  </si>
  <si>
    <t xml:space="preserve">A.      
B.
C. 127 500,00
</t>
  </si>
  <si>
    <t>O1010</t>
  </si>
  <si>
    <t>Rozbudowa istniejących sieci wodociągowych i kanalizacyjnych m in  w m. Kazimierzów, Marianów Sierakowski,Gorzewo</t>
  </si>
  <si>
    <t>Projekt przebudowy (modernizacji) oczyszczalni ścieków w Lucieniu</t>
  </si>
  <si>
    <t>Budowa  przydomowych oczyszczalni ścieków na terenie gm. Gostynin – 40szt.</t>
  </si>
  <si>
    <t xml:space="preserve">A.      
B.
C. 150 000,00
</t>
  </si>
  <si>
    <t>Projekt modernizacji oczyszczalni ścieków w Sokołowie.</t>
  </si>
  <si>
    <t>Budowa kanalizacji sanitarnej wraz z przyłączami dla m. Bierzewice – III etap dł. sieci – 2059,50mb/p.48szt.</t>
  </si>
  <si>
    <t xml:space="preserve">A.      
B. 
C. 50 000,00   </t>
  </si>
  <si>
    <t xml:space="preserve">Razem 010 </t>
  </si>
  <si>
    <t>A.      
B. 
C. 327 500,00</t>
  </si>
  <si>
    <t>Projekt zwiększenia wydajności studni w Bielawach ( w razie potrzeby również modernizacja SUW Bielawy).</t>
  </si>
  <si>
    <t>Projekt i modernizacja SUW w Sierakowie</t>
  </si>
  <si>
    <t>Budowa studni głębinowej w Sierakowie</t>
  </si>
  <si>
    <t>Wyznaczenie i ustanowienie strefy ochronnej pośredniej ujęć Nr 1 i Nr 2 w m. Krzywie</t>
  </si>
  <si>
    <t>Razem 400</t>
  </si>
  <si>
    <t xml:space="preserve">A.      
B. 
C.    </t>
  </si>
  <si>
    <t>Przebudowa drogi gminnej Sendeń/granica gminy-Stefanów</t>
  </si>
  <si>
    <t>Przebudowa drogi gminnej Rumunki – Nagodów.</t>
  </si>
  <si>
    <t>A.  1 000 000,00    
B. 
C.</t>
  </si>
  <si>
    <t>Przebudowa (modernizacja) drogi gminnej Białe – Antoninów.</t>
  </si>
  <si>
    <t>Budowa chodnika przy drodze gminnej w  Białotarsku na odcinku kościół do wysokości oczyszczalni ścieków (przy współudziale finansowym Starostwa Powiatowego)</t>
  </si>
  <si>
    <t>A.    
B. 250 000,00
C.</t>
  </si>
  <si>
    <t>Projekt stałej organizacji ruchu na drodze gminnej Gostynin-Stefanów</t>
  </si>
  <si>
    <t>Przebudowa drogi gminnej Polesie-Ratajki (Budy Kozickie)</t>
  </si>
  <si>
    <t>Opracowanie projektów budowlanych dróg gminnych</t>
  </si>
  <si>
    <t>Budowa chodnika z kostki brukowej w pasie drogi gminnej nr ewid. Dz. 199 w Białem – Fundusz Sołecki Białe - Antoninów</t>
  </si>
  <si>
    <t>Razem 600</t>
  </si>
  <si>
    <t xml:space="preserve">A. 1 000 000,00  
B.    250 000,00
C.  </t>
  </si>
  <si>
    <t>Budynek mieszkalny – gminny  w Osinach-wymiana konstrukcji dachu i pokrycia, obróbki blacharskie</t>
  </si>
  <si>
    <t>Podział i wykup gruntów pod świetlicę gminną oraz modernizacja świetlicy gminnej- Fundusz Sołecki Zaborów Stary – Stanisławów</t>
  </si>
  <si>
    <t>Dokończenie ogrodzenia terenu gminnego przeznaczonego na boisko w  m. Kozice – Fundusz sołecki Kozice-Polesie</t>
  </si>
  <si>
    <t>Wykonanie ogrodzenia przy  budynku gminnym, w którym mieści się Ośrodek Zdrowia w Lucieniu – Fundusz sołecki Lucień</t>
  </si>
  <si>
    <t>Zmiana sposobu użytkowania budynku po szkole w Skrzanach na lokale mieszkalne-roboty dodatkowe</t>
  </si>
  <si>
    <t>Razem 700</t>
  </si>
  <si>
    <t>A.      
B. 
C.</t>
  </si>
  <si>
    <t>Zakup budynku z  przeznaczeniem na budynek Urzędu Gminy w Gostyninie</t>
  </si>
  <si>
    <t>A.      
B.
C. 1 000 000,00</t>
  </si>
  <si>
    <t>Zakup samochodu osobowego</t>
  </si>
  <si>
    <t>Razem 750</t>
  </si>
  <si>
    <t>A.      
B.
C.1 000 000,00</t>
  </si>
  <si>
    <t>Zespół Szkoły Podstawowej i Gimnazjum w Solcu - ogrodzenie boiska szkolnego i uzupełnienie bieżni , wykonanie placu zabaw</t>
  </si>
  <si>
    <t xml:space="preserve">A.   
B. 277 500,00
C.
</t>
  </si>
  <si>
    <t>Szkoła Podstawowa w Zwoleniu - ocieplenie budynku</t>
  </si>
  <si>
    <t xml:space="preserve">A.    
B. 128 350,00
C.
</t>
  </si>
  <si>
    <t>Szkoła Podstawowa w Zwoleniu boisko szkolne (bieżnia), wykonanie placu zabaw</t>
  </si>
  <si>
    <t xml:space="preserve">A.      
B.  71 250,00
C.
</t>
  </si>
  <si>
    <t>Opracowanie projektu budowlanego wielobranżowego na budowę sali gimnastycznej (przy szkole w Solcu i Sierakówku)</t>
  </si>
  <si>
    <t>Szkoła Podstawowa w Białotarsku – utworzenie szkolnego placu zabaw</t>
  </si>
  <si>
    <t xml:space="preserve">A.      
B. 63 000,00
C.
</t>
  </si>
  <si>
    <t>Zespół Szkoły Podstawowej i Gimnazjum w  Lucieniu -  utworzenie szkolnego placu zabaw</t>
  </si>
  <si>
    <t xml:space="preserve">A.      
B. 60 000,00
C.
</t>
  </si>
  <si>
    <t>Zespół Szkoły Podstawowej  i Gimnazjum w Emilianowie -  ocieplenie dachu, wymiana pokrycia dachowego na blachę trapezową, obróbki blacharskie</t>
  </si>
  <si>
    <t>Zakup nagrzewnicy wodnej do sali gimnastycznej w Zespole Szkoły Podstawowej i Gimnazjum w Lucieniu</t>
  </si>
  <si>
    <t>Razem 801</t>
  </si>
  <si>
    <t>A.                               B.  600 100,00
C.</t>
  </si>
  <si>
    <t>Budowa i rozbudowa oświetlenia drogowego.</t>
  </si>
  <si>
    <t xml:space="preserve">Razem 900 </t>
  </si>
  <si>
    <t>A.      
B.
C.</t>
  </si>
  <si>
    <t>A.     1 000 000,00 
B.        850 100,00
C.     1 327 500,00</t>
  </si>
  <si>
    <t>x</t>
  </si>
  <si>
    <t xml:space="preserve">~ Wprowadzono do budżetu poz. 1 kol. 10 kwotę 2 190 910,50zł oraz  w kol. 9 kwotę 127 500,00zł , poz. 6 kol. 9 kwotę 50 000,00 zł.  pozostałe środki z kol. 9 będą wprowadzane </t>
  </si>
  <si>
    <t>sukcesywnie po podpisaniu umów.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</si>
</sst>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&quot; zł&quot;_-;\-* #,##0.00&quot; zł&quot;_-;_-* \-??&quot; zł&quot;_-;_-@_-"/>
    <numFmt numFmtId="166" formatCode="#,##0.00&quot; zł &quot;;\-#,##0.00&quot; zł &quot;;&quot; -&quot;#&quot; zł &quot;;@\ "/>
    <numFmt numFmtId="167" formatCode="00"/>
    <numFmt numFmtId="168" formatCode="#,##0.00"/>
    <numFmt numFmtId="169" formatCode="#,##0"/>
    <numFmt numFmtId="170" formatCode="D/MM/YYYY"/>
    <numFmt numFmtId="171" formatCode="0"/>
    <numFmt numFmtId="172" formatCode="#,###.00"/>
  </numFmts>
  <fonts count="32">
    <font>
      <sz val="10"/>
      <name val="Arial"/>
      <family val="2"/>
    </font>
    <font>
      <sz val="10"/>
      <name val="Arial CE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Times New Roman"/>
      <family val="1"/>
    </font>
    <font>
      <b/>
      <u val="single"/>
      <sz val="8"/>
      <name val="Times New Roman"/>
      <family val="1"/>
    </font>
    <font>
      <b/>
      <sz val="6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u val="single"/>
      <sz val="7"/>
      <color indexed="8"/>
      <name val="Times New Roman"/>
      <family val="1"/>
    </font>
    <font>
      <sz val="7"/>
      <name val="Arial"/>
      <family val="2"/>
    </font>
    <font>
      <i/>
      <sz val="7"/>
      <name val="Times New Roman"/>
      <family val="1"/>
    </font>
    <font>
      <b/>
      <u val="single"/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u val="single"/>
      <sz val="9"/>
      <name val="Times New Roman"/>
      <family val="1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3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5" fontId="1" fillId="0" borderId="0">
      <alignment/>
      <protection/>
    </xf>
    <xf numFmtId="166" fontId="1" fillId="0" borderId="0">
      <alignment/>
      <protection/>
    </xf>
    <xf numFmtId="167" fontId="0" fillId="0" borderId="0">
      <alignment/>
      <protection/>
    </xf>
  </cellStyleXfs>
  <cellXfs count="147">
    <xf numFmtId="164" fontId="0" fillId="0" borderId="0" xfId="0" applyAlignment="1">
      <alignment/>
    </xf>
    <xf numFmtId="164" fontId="2" fillId="0" borderId="0" xfId="23" applyFont="1">
      <alignment/>
      <protection/>
    </xf>
    <xf numFmtId="164" fontId="2" fillId="0" borderId="0" xfId="25" applyFont="1">
      <alignment/>
      <protection/>
    </xf>
    <xf numFmtId="164" fontId="2" fillId="0" borderId="0" xfId="25" applyFont="1" applyFill="1" applyAlignment="1">
      <alignment horizontal="right"/>
      <protection/>
    </xf>
    <xf numFmtId="164" fontId="3" fillId="2" borderId="1" xfId="23" applyFont="1" applyFill="1" applyBorder="1" applyAlignment="1">
      <alignment horizontal="center" vertical="center"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2" fillId="0" borderId="1" xfId="23" applyFont="1" applyBorder="1" applyAlignment="1">
      <alignment horizontal="center" vertical="center"/>
      <protection/>
    </xf>
    <xf numFmtId="164" fontId="2" fillId="0" borderId="0" xfId="23" applyFont="1" applyAlignment="1">
      <alignment horizontal="center" vertical="center"/>
      <protection/>
    </xf>
    <xf numFmtId="164" fontId="4" fillId="3" borderId="1" xfId="23" applyFont="1" applyFill="1" applyBorder="1" applyAlignment="1">
      <alignment horizontal="center" vertical="center"/>
      <protection/>
    </xf>
    <xf numFmtId="164" fontId="5" fillId="3" borderId="1" xfId="23" applyFont="1" applyFill="1" applyBorder="1" applyAlignment="1">
      <alignment horizontal="center" vertical="center"/>
      <protection/>
    </xf>
    <xf numFmtId="168" fontId="4" fillId="3" borderId="1" xfId="23" applyNumberFormat="1" applyFont="1" applyFill="1" applyBorder="1" applyAlignment="1">
      <alignment horizontal="right" vertical="center"/>
      <protection/>
    </xf>
    <xf numFmtId="164" fontId="6" fillId="0" borderId="1" xfId="23" applyFont="1" applyBorder="1" applyAlignment="1">
      <alignment horizontal="center" vertical="center"/>
      <protection/>
    </xf>
    <xf numFmtId="168" fontId="6" fillId="0" borderId="1" xfId="23" applyNumberFormat="1" applyFont="1" applyBorder="1" applyAlignment="1">
      <alignment horizontal="right" vertical="center"/>
      <protection/>
    </xf>
    <xf numFmtId="168" fontId="6" fillId="0" borderId="1" xfId="23" applyNumberFormat="1" applyFont="1" applyBorder="1" applyAlignment="1">
      <alignment vertical="center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8" fontId="4" fillId="3" borderId="1" xfId="23" applyNumberFormat="1" applyFont="1" applyFill="1" applyBorder="1" applyAlignment="1">
      <alignment vertical="center"/>
      <protection/>
    </xf>
    <xf numFmtId="168" fontId="4" fillId="3" borderId="2" xfId="23" applyNumberFormat="1" applyFont="1" applyFill="1" applyBorder="1" applyAlignment="1">
      <alignment vertical="center"/>
      <protection/>
    </xf>
    <xf numFmtId="164" fontId="8" fillId="0" borderId="3" xfId="22" applyFont="1" applyBorder="1" applyAlignment="1">
      <alignment horizontal="center" vertical="center" wrapText="1"/>
      <protection/>
    </xf>
    <xf numFmtId="168" fontId="6" fillId="0" borderId="2" xfId="23" applyNumberFormat="1" applyFont="1" applyBorder="1" applyAlignment="1">
      <alignment vertical="center"/>
      <protection/>
    </xf>
    <xf numFmtId="164" fontId="5" fillId="3" borderId="1" xfId="22" applyFont="1" applyFill="1" applyBorder="1" applyAlignment="1">
      <alignment horizontal="center" vertical="center" wrapText="1"/>
      <protection/>
    </xf>
    <xf numFmtId="164" fontId="4" fillId="3" borderId="1" xfId="25" applyFont="1" applyFill="1" applyBorder="1" applyAlignment="1">
      <alignment horizontal="center" vertical="center"/>
      <protection/>
    </xf>
    <xf numFmtId="168" fontId="4" fillId="3" borderId="1" xfId="25" applyNumberFormat="1" applyFont="1" applyFill="1" applyBorder="1" applyAlignment="1">
      <alignment horizontal="right" vertical="center"/>
      <protection/>
    </xf>
    <xf numFmtId="164" fontId="2" fillId="0" borderId="0" xfId="25" applyFont="1" applyBorder="1" applyAlignment="1">
      <alignment vertical="center"/>
      <protection/>
    </xf>
    <xf numFmtId="164" fontId="9" fillId="0" borderId="0" xfId="23" applyFont="1">
      <alignment/>
      <protection/>
    </xf>
    <xf numFmtId="164" fontId="3" fillId="0" borderId="0" xfId="25" applyFont="1" applyAlignment="1">
      <alignment vertical="center"/>
      <protection/>
    </xf>
    <xf numFmtId="169" fontId="2" fillId="0" borderId="0" xfId="25" applyNumberFormat="1" applyFont="1" applyFill="1" applyBorder="1" applyAlignment="1">
      <alignment vertical="center"/>
      <protection/>
    </xf>
    <xf numFmtId="169" fontId="2" fillId="0" borderId="0" xfId="25" applyNumberFormat="1" applyFont="1">
      <alignment/>
      <protection/>
    </xf>
    <xf numFmtId="170" fontId="2" fillId="0" borderId="0" xfId="23" applyNumberFormat="1" applyFont="1" applyAlignment="1">
      <alignment horizontal="left"/>
      <protection/>
    </xf>
    <xf numFmtId="164" fontId="2" fillId="0" borderId="0" xfId="23" applyFont="1" applyAlignment="1">
      <alignment vertical="center"/>
      <protection/>
    </xf>
    <xf numFmtId="164" fontId="2" fillId="0" borderId="0" xfId="21" applyFont="1" applyAlignment="1">
      <alignment vertical="center"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 vertical="center"/>
      <protection/>
    </xf>
    <xf numFmtId="164" fontId="2" fillId="0" borderId="0" xfId="21" applyFont="1" applyBorder="1" applyAlignment="1">
      <alignment horizontal="right" vertical="center"/>
      <protection/>
    </xf>
    <xf numFmtId="164" fontId="7" fillId="0" borderId="0" xfId="21" applyFont="1" applyAlignment="1">
      <alignment vertical="center"/>
      <protection/>
    </xf>
    <xf numFmtId="164" fontId="3" fillId="0" borderId="0" xfId="21" applyFont="1" applyAlignment="1">
      <alignment vertical="center"/>
      <protection/>
    </xf>
    <xf numFmtId="164" fontId="2" fillId="0" borderId="0" xfId="21" applyFont="1" applyAlignment="1">
      <alignment horizontal="right" vertical="center"/>
      <protection/>
    </xf>
    <xf numFmtId="164" fontId="3" fillId="2" borderId="1" xfId="21" applyFont="1" applyFill="1" applyBorder="1" applyAlignment="1">
      <alignment horizontal="center" vertical="center" wrapText="1"/>
      <protection/>
    </xf>
    <xf numFmtId="164" fontId="3" fillId="2" borderId="3" xfId="21" applyFont="1" applyFill="1" applyBorder="1" applyAlignment="1">
      <alignment horizontal="center" vertical="center" wrapText="1"/>
      <protection/>
    </xf>
    <xf numFmtId="164" fontId="3" fillId="2" borderId="1" xfId="21" applyFont="1" applyFill="1" applyBorder="1" applyAlignment="1">
      <alignment vertical="center" wrapText="1"/>
      <protection/>
    </xf>
    <xf numFmtId="164" fontId="10" fillId="2" borderId="1" xfId="21" applyFont="1" applyFill="1" applyBorder="1" applyAlignment="1">
      <alignment horizontal="center" vertical="center" wrapText="1"/>
      <protection/>
    </xf>
    <xf numFmtId="164" fontId="2" fillId="0" borderId="1" xfId="21" applyFont="1" applyBorder="1" applyAlignment="1">
      <alignment horizontal="center" vertical="center" wrapText="1"/>
      <protection/>
    </xf>
    <xf numFmtId="164" fontId="2" fillId="0" borderId="2" xfId="21" applyFont="1" applyBorder="1" applyAlignment="1">
      <alignment horizontal="center" vertical="center" wrapText="1"/>
      <protection/>
    </xf>
    <xf numFmtId="171" fontId="7" fillId="3" borderId="1" xfId="21" applyNumberFormat="1" applyFont="1" applyFill="1" applyBorder="1" applyAlignment="1">
      <alignment horizontal="center" vertical="center" wrapText="1"/>
      <protection/>
    </xf>
    <xf numFmtId="168" fontId="7" fillId="3" borderId="1" xfId="21" applyNumberFormat="1" applyFont="1" applyFill="1" applyBorder="1" applyAlignment="1">
      <alignment horizontal="center" vertical="center" wrapText="1"/>
      <protection/>
    </xf>
    <xf numFmtId="168" fontId="7" fillId="3" borderId="2" xfId="21" applyNumberFormat="1" applyFont="1" applyFill="1" applyBorder="1" applyAlignment="1">
      <alignment horizontal="right" vertical="center" wrapText="1"/>
      <protection/>
    </xf>
    <xf numFmtId="168" fontId="7" fillId="3" borderId="1" xfId="21" applyNumberFormat="1" applyFont="1" applyFill="1" applyBorder="1" applyAlignment="1">
      <alignment horizontal="right" vertical="center" wrapText="1"/>
      <protection/>
    </xf>
    <xf numFmtId="164" fontId="7" fillId="4" borderId="1" xfId="21" applyFont="1" applyFill="1" applyBorder="1" applyAlignment="1">
      <alignment horizontal="center" vertical="center" wrapText="1"/>
      <protection/>
    </xf>
    <xf numFmtId="164" fontId="11" fillId="4" borderId="1" xfId="21" applyFont="1" applyFill="1" applyBorder="1" applyAlignment="1">
      <alignment horizontal="center" vertical="center" wrapText="1"/>
      <protection/>
    </xf>
    <xf numFmtId="168" fontId="11" fillId="4" borderId="2" xfId="21" applyNumberFormat="1" applyFont="1" applyFill="1" applyBorder="1" applyAlignment="1">
      <alignment horizontal="right" vertical="center" wrapText="1"/>
      <protection/>
    </xf>
    <xf numFmtId="164" fontId="11" fillId="4" borderId="1" xfId="21" applyFont="1" applyFill="1" applyBorder="1" applyAlignment="1">
      <alignment horizontal="right" vertical="center" wrapText="1"/>
      <protection/>
    </xf>
    <xf numFmtId="168" fontId="11" fillId="4" borderId="1" xfId="21" applyNumberFormat="1" applyFont="1" applyFill="1" applyBorder="1" applyAlignment="1">
      <alignment horizontal="right" vertical="center" wrapText="1"/>
      <protection/>
    </xf>
    <xf numFmtId="164" fontId="7" fillId="3" borderId="1" xfId="21" applyFont="1" applyFill="1" applyBorder="1" applyAlignment="1">
      <alignment horizontal="right" vertical="center" wrapText="1"/>
      <protection/>
    </xf>
    <xf numFmtId="164" fontId="7" fillId="5" borderId="1" xfId="21" applyFont="1" applyFill="1" applyBorder="1" applyAlignment="1">
      <alignment horizontal="center" vertical="center" wrapText="1"/>
      <protection/>
    </xf>
    <xf numFmtId="168" fontId="7" fillId="5" borderId="1" xfId="21" applyNumberFormat="1" applyFont="1" applyFill="1" applyBorder="1" applyAlignment="1">
      <alignment horizontal="right" vertical="center" wrapText="1"/>
      <protection/>
    </xf>
    <xf numFmtId="164" fontId="12" fillId="0" borderId="0" xfId="21" applyFont="1" applyAlignment="1">
      <alignment vertical="center"/>
      <protection/>
    </xf>
    <xf numFmtId="164" fontId="13" fillId="0" borderId="0" xfId="22" applyFont="1" applyAlignment="1">
      <alignment vertical="center"/>
      <protection/>
    </xf>
    <xf numFmtId="164" fontId="13" fillId="0" borderId="0" xfId="22" applyFont="1">
      <alignment/>
      <protection/>
    </xf>
    <xf numFmtId="164" fontId="14" fillId="0" borderId="0" xfId="22" applyFont="1" applyAlignment="1">
      <alignment vertical="center"/>
      <protection/>
    </xf>
    <xf numFmtId="169" fontId="13" fillId="0" borderId="0" xfId="26" applyNumberFormat="1" applyFont="1" applyBorder="1" applyAlignment="1">
      <alignment vertical="center" wrapText="1"/>
      <protection/>
    </xf>
    <xf numFmtId="164" fontId="13" fillId="0" borderId="0" xfId="26" applyFont="1" applyAlignment="1">
      <alignment vertical="center"/>
      <protection/>
    </xf>
    <xf numFmtId="164" fontId="14" fillId="0" borderId="0" xfId="26" applyFont="1" applyAlignment="1">
      <alignment vertical="center"/>
      <protection/>
    </xf>
    <xf numFmtId="164" fontId="13" fillId="0" borderId="0" xfId="26" applyFont="1">
      <alignment/>
      <protection/>
    </xf>
    <xf numFmtId="164" fontId="13" fillId="0" borderId="0" xfId="26" applyFont="1" applyBorder="1" applyAlignment="1">
      <alignment wrapText="1"/>
      <protection/>
    </xf>
    <xf numFmtId="164" fontId="13" fillId="0" borderId="0" xfId="22" applyFont="1" applyAlignment="1">
      <alignment horizontal="center" vertical="center"/>
      <protection/>
    </xf>
    <xf numFmtId="164" fontId="14" fillId="0" borderId="0" xfId="22" applyFont="1" applyAlignment="1">
      <alignment horizontal="center" vertical="center"/>
      <protection/>
    </xf>
    <xf numFmtId="164" fontId="15" fillId="0" borderId="0" xfId="22" applyFont="1" applyAlignment="1">
      <alignment horizontal="center" vertical="center"/>
      <protection/>
    </xf>
    <xf numFmtId="164" fontId="14" fillId="3" borderId="1" xfId="22" applyFont="1" applyFill="1" applyBorder="1" applyAlignment="1">
      <alignment horizontal="center" vertical="center" wrapText="1"/>
      <protection/>
    </xf>
    <xf numFmtId="164" fontId="14" fillId="2" borderId="1" xfId="22" applyFont="1" applyFill="1" applyBorder="1" applyAlignment="1">
      <alignment horizontal="center" vertical="center" wrapText="1"/>
      <protection/>
    </xf>
    <xf numFmtId="164" fontId="13" fillId="0" borderId="1" xfId="22" applyFont="1" applyBorder="1" applyAlignment="1">
      <alignment horizontal="center" vertical="center" wrapText="1"/>
      <protection/>
    </xf>
    <xf numFmtId="164" fontId="16" fillId="6" borderId="1" xfId="22" applyFont="1" applyFill="1" applyBorder="1" applyAlignment="1">
      <alignment horizontal="center" vertical="center" wrapText="1"/>
      <protection/>
    </xf>
    <xf numFmtId="168" fontId="16" fillId="6" borderId="1" xfId="22" applyNumberFormat="1" applyFont="1" applyFill="1" applyBorder="1" applyAlignment="1">
      <alignment horizontal="right" vertical="center" wrapText="1"/>
      <protection/>
    </xf>
    <xf numFmtId="164" fontId="14" fillId="0" borderId="0" xfId="22" applyFont="1">
      <alignment/>
      <protection/>
    </xf>
    <xf numFmtId="164" fontId="16" fillId="0" borderId="3" xfId="22" applyFont="1" applyBorder="1" applyAlignment="1">
      <alignment horizontal="center" vertical="center" wrapText="1"/>
      <protection/>
    </xf>
    <xf numFmtId="168" fontId="8" fillId="0" borderId="3" xfId="22" applyNumberFormat="1" applyFont="1" applyBorder="1" applyAlignment="1">
      <alignment horizontal="right" vertical="center" wrapText="1"/>
      <protection/>
    </xf>
    <xf numFmtId="168" fontId="8" fillId="0" borderId="1" xfId="22" applyNumberFormat="1" applyFont="1" applyBorder="1" applyAlignment="1">
      <alignment horizontal="right" vertical="center" wrapText="1"/>
      <protection/>
    </xf>
    <xf numFmtId="164" fontId="16" fillId="3" borderId="3" xfId="22" applyFont="1" applyFill="1" applyBorder="1" applyAlignment="1">
      <alignment horizontal="center" vertical="center" wrapText="1"/>
      <protection/>
    </xf>
    <xf numFmtId="164" fontId="16" fillId="3" borderId="1" xfId="22" applyFont="1" applyFill="1" applyBorder="1" applyAlignment="1">
      <alignment horizontal="center" vertical="center" wrapText="1"/>
      <protection/>
    </xf>
    <xf numFmtId="168" fontId="16" fillId="3" borderId="3" xfId="22" applyNumberFormat="1" applyFont="1" applyFill="1" applyBorder="1" applyAlignment="1">
      <alignment horizontal="right" vertical="center" wrapText="1"/>
      <protection/>
    </xf>
    <xf numFmtId="168" fontId="16" fillId="3" borderId="1" xfId="22" applyNumberFormat="1" applyFont="1" applyFill="1" applyBorder="1" applyAlignment="1">
      <alignment horizontal="right" vertical="center" wrapText="1"/>
      <protection/>
    </xf>
    <xf numFmtId="164" fontId="16" fillId="5" borderId="1" xfId="26" applyFont="1" applyFill="1" applyBorder="1" applyAlignment="1">
      <alignment horizontal="center" vertical="center" wrapText="1"/>
      <protection/>
    </xf>
    <xf numFmtId="168" fontId="17" fillId="5" borderId="1" xfId="26" applyNumberFormat="1" applyFont="1" applyFill="1" applyBorder="1" applyAlignment="1">
      <alignment horizontal="right" vertical="center" wrapText="1"/>
      <protection/>
    </xf>
    <xf numFmtId="164" fontId="18" fillId="0" borderId="0" xfId="0" applyFont="1" applyAlignment="1">
      <alignment/>
    </xf>
    <xf numFmtId="164" fontId="19" fillId="0" borderId="0" xfId="22" applyFont="1" applyAlignment="1">
      <alignment vertical="center"/>
      <protection/>
    </xf>
    <xf numFmtId="168" fontId="14" fillId="0" borderId="0" xfId="22" applyNumberFormat="1" applyFont="1">
      <alignment/>
      <protection/>
    </xf>
    <xf numFmtId="164" fontId="13" fillId="0" borderId="0" xfId="25" applyFont="1" applyBorder="1" applyAlignment="1">
      <alignment vertical="center"/>
      <protection/>
    </xf>
    <xf numFmtId="164" fontId="13" fillId="0" borderId="0" xfId="25" applyFont="1" applyAlignment="1">
      <alignment vertical="center"/>
      <protection/>
    </xf>
    <xf numFmtId="168" fontId="20" fillId="0" borderId="0" xfId="26" applyNumberFormat="1" applyFont="1" applyBorder="1" applyAlignment="1">
      <alignment vertical="center" wrapText="1"/>
      <protection/>
    </xf>
    <xf numFmtId="164" fontId="21" fillId="0" borderId="0" xfId="22" applyFont="1">
      <alignment/>
      <protection/>
    </xf>
    <xf numFmtId="164" fontId="21" fillId="0" borderId="0" xfId="22" applyFont="1" applyAlignment="1">
      <alignment vertical="center"/>
      <protection/>
    </xf>
    <xf numFmtId="164" fontId="21" fillId="0" borderId="0" xfId="0" applyFont="1" applyAlignment="1">
      <alignment/>
    </xf>
    <xf numFmtId="164" fontId="22" fillId="0" borderId="0" xfId="22" applyFont="1" applyBorder="1" applyAlignment="1">
      <alignment horizontal="center" vertical="center" wrapText="1"/>
      <protection/>
    </xf>
    <xf numFmtId="164" fontId="22" fillId="0" borderId="0" xfId="22" applyFont="1" applyAlignment="1">
      <alignment horizontal="center" vertical="center" wrapText="1"/>
      <protection/>
    </xf>
    <xf numFmtId="164" fontId="2" fillId="0" borderId="0" xfId="22" applyFont="1" applyAlignment="1">
      <alignment horizontal="right" vertical="center"/>
      <protection/>
    </xf>
    <xf numFmtId="164" fontId="15" fillId="2" borderId="1" xfId="22" applyFont="1" applyFill="1" applyBorder="1" applyAlignment="1">
      <alignment horizontal="center" vertical="center"/>
      <protection/>
    </xf>
    <xf numFmtId="164" fontId="15" fillId="2" borderId="1" xfId="22" applyFont="1" applyFill="1" applyBorder="1" applyAlignment="1">
      <alignment horizontal="center" vertical="center" wrapText="1"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10" fillId="2" borderId="1" xfId="22" applyFont="1" applyFill="1" applyBorder="1" applyAlignment="1">
      <alignment horizontal="center" vertical="center" wrapText="1"/>
      <protection/>
    </xf>
    <xf numFmtId="164" fontId="23" fillId="0" borderId="1" xfId="22" applyFont="1" applyBorder="1" applyAlignment="1">
      <alignment horizontal="center" vertical="center"/>
      <protection/>
    </xf>
    <xf numFmtId="164" fontId="24" fillId="0" borderId="1" xfId="22" applyFont="1" applyBorder="1" applyAlignment="1">
      <alignment horizontal="center" vertical="center"/>
      <protection/>
    </xf>
    <xf numFmtId="164" fontId="24" fillId="0" borderId="1" xfId="22" applyFont="1" applyBorder="1" applyAlignment="1">
      <alignment horizontal="center" vertical="center" wrapText="1"/>
      <protection/>
    </xf>
    <xf numFmtId="168" fontId="24" fillId="0" borderId="1" xfId="22" applyNumberFormat="1" applyFont="1" applyBorder="1" applyAlignment="1">
      <alignment horizontal="center" vertical="center"/>
      <protection/>
    </xf>
    <xf numFmtId="168" fontId="24" fillId="0" borderId="1" xfId="22" applyNumberFormat="1" applyFont="1" applyBorder="1" applyAlignment="1">
      <alignment vertical="center" wrapText="1"/>
      <protection/>
    </xf>
    <xf numFmtId="164" fontId="24" fillId="0" borderId="1" xfId="22" applyFont="1" applyBorder="1" applyAlignment="1">
      <alignment vertical="center" wrapText="1"/>
      <protection/>
    </xf>
    <xf numFmtId="168" fontId="24" fillId="0" borderId="1" xfId="22" applyNumberFormat="1" applyFont="1" applyBorder="1" applyAlignment="1">
      <alignment horizontal="right" vertical="center"/>
      <protection/>
    </xf>
    <xf numFmtId="164" fontId="24" fillId="0" borderId="1" xfId="22" applyFont="1" applyBorder="1" applyAlignment="1">
      <alignment vertical="center"/>
      <protection/>
    </xf>
    <xf numFmtId="168" fontId="24" fillId="0" borderId="1" xfId="22" applyNumberFormat="1" applyFont="1" applyBorder="1" applyAlignment="1">
      <alignment vertical="center"/>
      <protection/>
    </xf>
    <xf numFmtId="164" fontId="24" fillId="0" borderId="1" xfId="22" applyFont="1" applyBorder="1" applyAlignment="1">
      <alignment wrapText="1"/>
      <protection/>
    </xf>
    <xf numFmtId="164" fontId="11" fillId="0" borderId="1" xfId="22" applyFont="1" applyBorder="1" applyAlignment="1">
      <alignment vertical="center" wrapText="1"/>
      <protection/>
    </xf>
    <xf numFmtId="164" fontId="25" fillId="4" borderId="1" xfId="22" applyFont="1" applyFill="1" applyBorder="1" applyAlignment="1">
      <alignment horizontal="center" vertical="center"/>
      <protection/>
    </xf>
    <xf numFmtId="164" fontId="11" fillId="4" borderId="1" xfId="22" applyFont="1" applyFill="1" applyBorder="1" applyAlignment="1">
      <alignment vertical="center" wrapText="1"/>
      <protection/>
    </xf>
    <xf numFmtId="172" fontId="15" fillId="4" borderId="1" xfId="22" applyNumberFormat="1" applyFont="1" applyFill="1" applyBorder="1" applyAlignment="1">
      <alignment horizontal="right" vertical="center"/>
      <protection/>
    </xf>
    <xf numFmtId="172" fontId="15" fillId="4" borderId="1" xfId="22" applyNumberFormat="1" applyFont="1" applyFill="1" applyBorder="1" applyAlignment="1">
      <alignment wrapText="1"/>
      <protection/>
    </xf>
    <xf numFmtId="172" fontId="15" fillId="4" borderId="1" xfId="22" applyNumberFormat="1" applyFont="1" applyFill="1" applyBorder="1" applyAlignment="1">
      <alignment vertical="center"/>
      <protection/>
    </xf>
    <xf numFmtId="164" fontId="26" fillId="4" borderId="1" xfId="22" applyFont="1" applyFill="1" applyBorder="1" applyAlignment="1">
      <alignment vertical="center"/>
      <protection/>
    </xf>
    <xf numFmtId="164" fontId="11" fillId="0" borderId="1" xfId="22" applyFont="1" applyBorder="1" applyAlignment="1">
      <alignment vertical="center"/>
      <protection/>
    </xf>
    <xf numFmtId="171" fontId="11" fillId="0" borderId="1" xfId="22" applyNumberFormat="1" applyFont="1" applyBorder="1" applyAlignment="1">
      <alignment horizontal="center" vertical="center"/>
      <protection/>
    </xf>
    <xf numFmtId="164" fontId="11" fillId="0" borderId="1" xfId="22" applyFont="1" applyBorder="1" applyAlignment="1">
      <alignment horizontal="center" vertical="center"/>
      <protection/>
    </xf>
    <xf numFmtId="168" fontId="11" fillId="0" borderId="1" xfId="22" applyNumberFormat="1" applyFont="1" applyBorder="1" applyAlignment="1">
      <alignment horizontal="right" vertical="center"/>
      <protection/>
    </xf>
    <xf numFmtId="164" fontId="11" fillId="0" borderId="1" xfId="22" applyFont="1" applyBorder="1" applyAlignment="1">
      <alignment wrapText="1"/>
      <protection/>
    </xf>
    <xf numFmtId="168" fontId="11" fillId="0" borderId="1" xfId="22" applyNumberFormat="1" applyFont="1" applyBorder="1" applyAlignment="1">
      <alignment vertical="center" wrapText="1"/>
      <protection/>
    </xf>
    <xf numFmtId="171" fontId="25" fillId="4" borderId="1" xfId="22" applyNumberFormat="1" applyFont="1" applyFill="1" applyBorder="1" applyAlignment="1">
      <alignment horizontal="center" vertical="center"/>
      <protection/>
    </xf>
    <xf numFmtId="164" fontId="27" fillId="4" borderId="1" xfId="22" applyFont="1" applyFill="1" applyBorder="1" applyAlignment="1">
      <alignment vertical="center" wrapText="1"/>
      <protection/>
    </xf>
    <xf numFmtId="168" fontId="15" fillId="4" borderId="1" xfId="22" applyNumberFormat="1" applyFont="1" applyFill="1" applyBorder="1" applyAlignment="1">
      <alignment horizontal="right" vertical="center"/>
      <protection/>
    </xf>
    <xf numFmtId="168" fontId="15" fillId="4" borderId="1" xfId="22" applyNumberFormat="1" applyFont="1" applyFill="1" applyBorder="1" applyAlignment="1">
      <alignment vertical="center" wrapText="1"/>
      <protection/>
    </xf>
    <xf numFmtId="164" fontId="27" fillId="4" borderId="1" xfId="22" applyFont="1" applyFill="1" applyBorder="1" applyAlignment="1">
      <alignment vertical="center"/>
      <protection/>
    </xf>
    <xf numFmtId="164" fontId="11" fillId="0" borderId="1" xfId="22" applyFont="1" applyFill="1" applyBorder="1" applyAlignment="1">
      <alignment horizontal="center" vertical="center"/>
      <protection/>
    </xf>
    <xf numFmtId="164" fontId="11" fillId="0" borderId="1" xfId="22" applyFont="1" applyFill="1" applyBorder="1" applyAlignment="1">
      <alignment vertical="center" wrapText="1"/>
      <protection/>
    </xf>
    <xf numFmtId="168" fontId="11" fillId="0" borderId="1" xfId="22" applyNumberFormat="1" applyFont="1" applyFill="1" applyBorder="1" applyAlignment="1">
      <alignment horizontal="right" vertical="center"/>
      <protection/>
    </xf>
    <xf numFmtId="168" fontId="7" fillId="0" borderId="1" xfId="22" applyNumberFormat="1" applyFont="1" applyFill="1" applyBorder="1" applyAlignment="1">
      <alignment horizontal="right" vertical="center"/>
      <protection/>
    </xf>
    <xf numFmtId="168" fontId="11" fillId="0" borderId="1" xfId="22" applyNumberFormat="1" applyFont="1" applyFill="1" applyBorder="1" applyAlignment="1">
      <alignment vertical="center" wrapText="1"/>
      <protection/>
    </xf>
    <xf numFmtId="164" fontId="11" fillId="0" borderId="1" xfId="22" applyFont="1" applyFill="1" applyBorder="1" applyAlignment="1">
      <alignment vertical="center"/>
      <protection/>
    </xf>
    <xf numFmtId="164" fontId="27" fillId="0" borderId="1" xfId="22" applyFont="1" applyFill="1" applyBorder="1" applyAlignment="1">
      <alignment vertical="center"/>
      <protection/>
    </xf>
    <xf numFmtId="168" fontId="28" fillId="0" borderId="1" xfId="22" applyNumberFormat="1" applyFont="1" applyBorder="1" applyAlignment="1">
      <alignment vertical="center"/>
      <protection/>
    </xf>
    <xf numFmtId="164" fontId="29" fillId="4" borderId="1" xfId="22" applyFont="1" applyFill="1" applyBorder="1" applyAlignment="1">
      <alignment horizontal="center" vertical="center"/>
      <protection/>
    </xf>
    <xf numFmtId="164" fontId="21" fillId="4" borderId="1" xfId="22" applyFont="1" applyFill="1" applyBorder="1" applyAlignment="1">
      <alignment vertical="center" wrapText="1"/>
      <protection/>
    </xf>
    <xf numFmtId="168" fontId="7" fillId="4" borderId="1" xfId="22" applyNumberFormat="1" applyFont="1" applyFill="1" applyBorder="1" applyAlignment="1">
      <alignment vertical="center" wrapText="1"/>
      <protection/>
    </xf>
    <xf numFmtId="168" fontId="15" fillId="4" borderId="1" xfId="22" applyNumberFormat="1" applyFont="1" applyFill="1" applyBorder="1" applyAlignment="1">
      <alignment vertical="center"/>
      <protection/>
    </xf>
    <xf numFmtId="164" fontId="21" fillId="4" borderId="1" xfId="22" applyFont="1" applyFill="1" applyBorder="1" applyAlignment="1">
      <alignment vertical="center"/>
      <protection/>
    </xf>
    <xf numFmtId="164" fontId="15" fillId="4" borderId="1" xfId="22" applyFont="1" applyFill="1" applyBorder="1" applyAlignment="1">
      <alignment vertical="center" wrapText="1"/>
      <protection/>
    </xf>
    <xf numFmtId="164" fontId="15" fillId="4" borderId="1" xfId="22" applyFont="1" applyFill="1" applyBorder="1" applyAlignment="1">
      <alignment vertical="center"/>
      <protection/>
    </xf>
    <xf numFmtId="164" fontId="30" fillId="7" borderId="1" xfId="22" applyFont="1" applyFill="1" applyBorder="1" applyAlignment="1">
      <alignment horizontal="center" vertical="center"/>
      <protection/>
    </xf>
    <xf numFmtId="164" fontId="7" fillId="7" borderId="1" xfId="22" applyFont="1" applyFill="1" applyBorder="1" applyAlignment="1">
      <alignment horizontal="left" vertical="center"/>
      <protection/>
    </xf>
    <xf numFmtId="172" fontId="30" fillId="7" borderId="1" xfId="22" applyNumberFormat="1" applyFont="1" applyFill="1" applyBorder="1" applyAlignment="1">
      <alignment vertical="center"/>
      <protection/>
    </xf>
    <xf numFmtId="168" fontId="30" fillId="7" borderId="1" xfId="22" applyNumberFormat="1" applyFont="1" applyFill="1" applyBorder="1" applyAlignment="1">
      <alignment vertical="center"/>
      <protection/>
    </xf>
    <xf numFmtId="168" fontId="30" fillId="7" borderId="1" xfId="22" applyNumberFormat="1" applyFont="1" applyFill="1" applyBorder="1" applyAlignment="1">
      <alignment vertical="center" wrapText="1"/>
      <protection/>
    </xf>
    <xf numFmtId="168" fontId="7" fillId="7" borderId="1" xfId="22" applyNumberFormat="1" applyFont="1" applyFill="1" applyBorder="1" applyAlignment="1">
      <alignment horizontal="center" vertical="center"/>
      <protection/>
    </xf>
    <xf numFmtId="164" fontId="31" fillId="0" borderId="0" xfId="22" applyFont="1">
      <alignment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 2 2" xfId="21"/>
    <cellStyle name="Normalny 3" xfId="22"/>
    <cellStyle name="Normalny 4" xfId="23"/>
    <cellStyle name="Normalny 4 2" xfId="24"/>
    <cellStyle name="Normalny_Arkusz1" xfId="25"/>
    <cellStyle name="Normalny_Arkusz3" xfId="26"/>
    <cellStyle name="Walutowy 2" xfId="27"/>
    <cellStyle name="Walutowy 2 2" xfId="28"/>
    <cellStyle name="Walutowy 3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pane ySplit="8" topLeftCell="A9" activePane="bottomLeft" state="frozen"/>
      <selection pane="topLeft" activeCell="A1" sqref="A1"/>
      <selection pane="bottomLeft" activeCell="H1" sqref="H1"/>
    </sheetView>
  </sheetViews>
  <sheetFormatPr defaultColWidth="9.140625" defaultRowHeight="11.25" customHeight="1"/>
  <cols>
    <col min="1" max="1" width="6.8515625" style="1" customWidth="1"/>
    <col min="2" max="2" width="9.57421875" style="1" customWidth="1"/>
    <col min="3" max="3" width="35.140625" style="1" customWidth="1"/>
    <col min="4" max="6" width="12.8515625" style="1" customWidth="1"/>
    <col min="7" max="7" width="13.57421875" style="1" customWidth="1"/>
    <col min="8" max="8" width="12.421875" style="1" customWidth="1"/>
    <col min="9" max="9" width="9.140625" style="1" customWidth="1"/>
    <col min="10" max="10" width="13.57421875" style="1" customWidth="1"/>
    <col min="11" max="11" width="9.140625" style="1" customWidth="1"/>
    <col min="12" max="12" width="11.7109375" style="1" customWidth="1"/>
    <col min="13" max="16384" width="9.140625" style="1" customWidth="1"/>
  </cols>
  <sheetData>
    <row r="1" spans="4:8" ht="11.25" customHeight="1">
      <c r="D1" s="2"/>
      <c r="E1" s="2"/>
      <c r="F1" s="2"/>
      <c r="G1" s="2"/>
      <c r="H1" s="3" t="s">
        <v>0</v>
      </c>
    </row>
    <row r="2" spans="4:8" ht="11.25" customHeight="1">
      <c r="D2" s="2"/>
      <c r="E2" s="2"/>
      <c r="F2" s="2"/>
      <c r="G2" s="2"/>
      <c r="H2" s="3" t="s">
        <v>1</v>
      </c>
    </row>
    <row r="3" ht="18" customHeight="1">
      <c r="C3" s="1" t="s">
        <v>2</v>
      </c>
    </row>
    <row r="4" spans="1:8" ht="18.75" customHeight="1">
      <c r="A4" s="4"/>
      <c r="B4" s="4"/>
      <c r="C4" s="4"/>
      <c r="D4" s="4" t="s">
        <v>3</v>
      </c>
      <c r="E4" s="4"/>
      <c r="F4" s="4"/>
      <c r="G4" s="4"/>
      <c r="H4" s="4"/>
    </row>
    <row r="5" spans="1:8" ht="16.5" customHeight="1">
      <c r="A5" s="4" t="s">
        <v>4</v>
      </c>
      <c r="B5" s="4" t="s">
        <v>5</v>
      </c>
      <c r="C5" s="4" t="s">
        <v>6</v>
      </c>
      <c r="D5" s="4" t="s">
        <v>7</v>
      </c>
      <c r="E5" s="4"/>
      <c r="F5" s="4"/>
      <c r="G5" s="4" t="s">
        <v>8</v>
      </c>
      <c r="H5" s="4"/>
    </row>
    <row r="6" spans="1:8" ht="10.5" customHeight="1">
      <c r="A6" s="4"/>
      <c r="B6" s="4"/>
      <c r="C6" s="4"/>
      <c r="D6" s="4"/>
      <c r="E6" s="4"/>
      <c r="F6" s="4"/>
      <c r="G6" s="4" t="s">
        <v>9</v>
      </c>
      <c r="H6" s="5" t="s">
        <v>10</v>
      </c>
    </row>
    <row r="7" spans="1:8" ht="17.25" customHeight="1">
      <c r="A7" s="4"/>
      <c r="B7" s="4"/>
      <c r="C7" s="4"/>
      <c r="D7" s="5" t="s">
        <v>11</v>
      </c>
      <c r="E7" s="5" t="s">
        <v>12</v>
      </c>
      <c r="F7" s="5" t="s">
        <v>13</v>
      </c>
      <c r="G7" s="4"/>
      <c r="H7" s="5"/>
    </row>
    <row r="8" spans="1:8" s="7" customFormat="1" ht="12.75" customHeight="1">
      <c r="A8" s="6">
        <v>1</v>
      </c>
      <c r="B8" s="6">
        <v>2</v>
      </c>
      <c r="C8" s="6">
        <v>3</v>
      </c>
      <c r="D8" s="6">
        <v>4</v>
      </c>
      <c r="E8" s="6"/>
      <c r="F8" s="6"/>
      <c r="G8" s="6">
        <v>5</v>
      </c>
      <c r="H8" s="6">
        <v>6</v>
      </c>
    </row>
    <row r="9" spans="1:8" s="7" customFormat="1" ht="12.75" customHeight="1">
      <c r="A9" s="8">
        <v>750</v>
      </c>
      <c r="B9" s="9" t="s">
        <v>14</v>
      </c>
      <c r="C9" s="9"/>
      <c r="D9" s="10">
        <v>3507329.46</v>
      </c>
      <c r="E9" s="10">
        <v>0</v>
      </c>
      <c r="F9" s="10">
        <f>SUM(D9:E9)</f>
        <v>3507329.46</v>
      </c>
      <c r="G9" s="10">
        <v>3476686.96</v>
      </c>
      <c r="H9" s="10">
        <v>30642.5</v>
      </c>
    </row>
    <row r="10" spans="1:8" s="7" customFormat="1" ht="12.75" customHeight="1">
      <c r="A10" s="11"/>
      <c r="B10" s="11">
        <v>75023</v>
      </c>
      <c r="C10" s="11" t="s">
        <v>15</v>
      </c>
      <c r="D10" s="12">
        <v>3168417.96</v>
      </c>
      <c r="E10" s="12">
        <v>17000</v>
      </c>
      <c r="F10" s="13">
        <f>SUM(D10:E11)</f>
        <v>3168417.96</v>
      </c>
      <c r="G10" s="13">
        <v>-17000</v>
      </c>
      <c r="H10" s="13">
        <v>17000</v>
      </c>
    </row>
    <row r="11" spans="1:8" s="7" customFormat="1" ht="12.75" customHeight="1">
      <c r="A11" s="11"/>
      <c r="B11" s="11"/>
      <c r="C11" s="11"/>
      <c r="D11" s="12"/>
      <c r="E11" s="12">
        <v>-17000</v>
      </c>
      <c r="F11" s="13"/>
      <c r="G11" s="13"/>
      <c r="H11" s="13"/>
    </row>
    <row r="12" spans="1:8" s="7" customFormat="1" ht="12.75" customHeight="1">
      <c r="A12" s="8">
        <v>700</v>
      </c>
      <c r="B12" s="14" t="s">
        <v>16</v>
      </c>
      <c r="C12" s="14"/>
      <c r="D12" s="10">
        <v>386331.76</v>
      </c>
      <c r="E12" s="10">
        <v>30000</v>
      </c>
      <c r="F12" s="15">
        <f>D12+E12</f>
        <v>416331.76</v>
      </c>
      <c r="G12" s="16">
        <v>273251.32</v>
      </c>
      <c r="H12" s="16">
        <v>143080.44</v>
      </c>
    </row>
    <row r="13" spans="1:8" s="7" customFormat="1" ht="12.75" customHeight="1">
      <c r="A13" s="11"/>
      <c r="B13" s="11">
        <v>70005</v>
      </c>
      <c r="C13" s="17" t="s">
        <v>17</v>
      </c>
      <c r="D13" s="12">
        <v>386331.76</v>
      </c>
      <c r="E13" s="12">
        <v>30000</v>
      </c>
      <c r="F13" s="13">
        <f>D13+E13</f>
        <v>416331.76</v>
      </c>
      <c r="G13" s="18"/>
      <c r="H13" s="18">
        <v>30000</v>
      </c>
    </row>
    <row r="14" spans="1:8" s="7" customFormat="1" ht="12.75" customHeight="1">
      <c r="A14" s="8">
        <v>710</v>
      </c>
      <c r="B14" s="19" t="s">
        <v>18</v>
      </c>
      <c r="C14" s="19"/>
      <c r="D14" s="10">
        <v>180000</v>
      </c>
      <c r="E14" s="10">
        <v>-30000</v>
      </c>
      <c r="F14" s="15">
        <v>150000</v>
      </c>
      <c r="G14" s="16">
        <v>150000</v>
      </c>
      <c r="H14" s="16"/>
    </row>
    <row r="15" spans="1:8" s="7" customFormat="1" ht="12.75" customHeight="1">
      <c r="A15" s="11"/>
      <c r="B15" s="11">
        <v>71004</v>
      </c>
      <c r="C15" s="11" t="s">
        <v>19</v>
      </c>
      <c r="D15" s="12">
        <v>170000</v>
      </c>
      <c r="E15" s="12">
        <v>-30000</v>
      </c>
      <c r="F15" s="13">
        <v>140000</v>
      </c>
      <c r="G15" s="18">
        <v>-30000</v>
      </c>
      <c r="H15" s="18"/>
    </row>
    <row r="16" spans="1:8" ht="19.5" customHeight="1">
      <c r="A16" s="20" t="s">
        <v>20</v>
      </c>
      <c r="B16" s="20"/>
      <c r="C16" s="20"/>
      <c r="D16" s="21">
        <v>35606079.1</v>
      </c>
      <c r="E16" s="21">
        <f>E9+E12+E14</f>
        <v>0</v>
      </c>
      <c r="F16" s="21">
        <f>SUM(D16:E16)</f>
        <v>35606079.1</v>
      </c>
      <c r="G16" s="21">
        <v>25469703.04</v>
      </c>
      <c r="H16" s="21">
        <v>10136376.06</v>
      </c>
    </row>
    <row r="17" spans="1:9" ht="11.25" customHeight="1">
      <c r="A17" s="22"/>
      <c r="B17" s="23" t="s">
        <v>21</v>
      </c>
      <c r="C17" s="24"/>
      <c r="D17" s="2"/>
      <c r="E17" s="2"/>
      <c r="F17" s="2"/>
      <c r="G17" s="25"/>
      <c r="H17" s="25"/>
      <c r="I17" s="26"/>
    </row>
    <row r="18" spans="2:6" ht="11.25" customHeight="1">
      <c r="B18" s="27"/>
      <c r="C18" s="28" t="s">
        <v>22</v>
      </c>
      <c r="D18" s="28"/>
      <c r="E18" s="28"/>
      <c r="F18" s="28"/>
    </row>
    <row r="19" spans="3:6" ht="11.25" customHeight="1">
      <c r="C19" s="28" t="s">
        <v>23</v>
      </c>
      <c r="D19" s="28"/>
      <c r="E19" s="28"/>
      <c r="F19" s="28"/>
    </row>
    <row r="20" spans="3:6" ht="11.25" customHeight="1">
      <c r="C20" s="28" t="s">
        <v>24</v>
      </c>
      <c r="D20" s="28"/>
      <c r="E20" s="28"/>
      <c r="F20" s="28"/>
    </row>
    <row r="21" spans="3:6" ht="11.25" customHeight="1">
      <c r="C21" s="28" t="s">
        <v>25</v>
      </c>
      <c r="D21" s="28"/>
      <c r="E21" s="28"/>
      <c r="F21" s="28"/>
    </row>
    <row r="22" spans="3:6" ht="11.25" customHeight="1">
      <c r="C22" s="28"/>
      <c r="D22" s="28"/>
      <c r="E22" s="28"/>
      <c r="F22" s="28"/>
    </row>
  </sheetData>
  <mergeCells count="18">
    <mergeCell ref="D4:H4"/>
    <mergeCell ref="A5:A6"/>
    <mergeCell ref="B5:B6"/>
    <mergeCell ref="C5:C6"/>
    <mergeCell ref="D5:F6"/>
    <mergeCell ref="G5:H5"/>
    <mergeCell ref="D8:F8"/>
    <mergeCell ref="B9:C9"/>
    <mergeCell ref="A10:A11"/>
    <mergeCell ref="B10:B11"/>
    <mergeCell ref="C10:C11"/>
    <mergeCell ref="D10:D11"/>
    <mergeCell ref="F10:F11"/>
    <mergeCell ref="G10:G11"/>
    <mergeCell ref="H10:H11"/>
    <mergeCell ref="B12:C12"/>
    <mergeCell ref="B14:C14"/>
    <mergeCell ref="A16:C16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C2" sqref="C2"/>
    </sheetView>
  </sheetViews>
  <sheetFormatPr defaultColWidth="10.28125" defaultRowHeight="12.75"/>
  <cols>
    <col min="1" max="1" width="4.57421875" style="29" customWidth="1"/>
    <col min="2" max="2" width="8.00390625" style="29" customWidth="1"/>
    <col min="3" max="3" width="24.00390625" style="29" customWidth="1"/>
    <col min="4" max="4" width="10.8515625" style="29" customWidth="1"/>
    <col min="5" max="5" width="11.7109375" style="29" customWidth="1"/>
    <col min="6" max="6" width="10.7109375" style="29" customWidth="1"/>
    <col min="7" max="7" width="17.140625" style="29" customWidth="1"/>
    <col min="8" max="8" width="13.421875" style="29" customWidth="1"/>
    <col min="9" max="9" width="9.7109375" style="29" customWidth="1"/>
    <col min="10" max="10" width="9.57421875" style="30" customWidth="1"/>
    <col min="11" max="11" width="9.8515625" style="30" customWidth="1"/>
    <col min="12" max="16384" width="10.140625" style="30" customWidth="1"/>
  </cols>
  <sheetData>
    <row r="1" spans="1:11" ht="12.75">
      <c r="A1" s="31"/>
      <c r="B1" s="31"/>
      <c r="C1" s="31"/>
      <c r="D1" s="31"/>
      <c r="E1" s="31"/>
      <c r="F1" s="31"/>
      <c r="G1" s="32" t="s">
        <v>26</v>
      </c>
      <c r="H1" s="32"/>
      <c r="I1" s="32"/>
      <c r="J1" s="32"/>
      <c r="K1" s="32"/>
    </row>
    <row r="2" spans="1:11" ht="12.75">
      <c r="A2" s="31"/>
      <c r="B2" s="31"/>
      <c r="C2" s="31"/>
      <c r="D2" s="31"/>
      <c r="E2" s="31"/>
      <c r="F2" s="31"/>
      <c r="G2" s="32" t="s">
        <v>1</v>
      </c>
      <c r="H2" s="32"/>
      <c r="I2" s="32"/>
      <c r="J2" s="32"/>
      <c r="K2" s="32"/>
    </row>
    <row r="3" spans="1:12" ht="12.75">
      <c r="A3" s="31"/>
      <c r="B3" s="31"/>
      <c r="C3" s="31"/>
      <c r="D3" s="33" t="s">
        <v>27</v>
      </c>
      <c r="E3" s="33"/>
      <c r="F3" s="33"/>
      <c r="G3" s="34"/>
      <c r="I3" s="34"/>
      <c r="J3" s="34"/>
      <c r="K3" s="35"/>
      <c r="L3" s="34"/>
    </row>
    <row r="4" spans="1:11" ht="20.25" customHeight="1">
      <c r="A4" s="36" t="s">
        <v>4</v>
      </c>
      <c r="B4" s="36" t="s">
        <v>5</v>
      </c>
      <c r="C4" s="36" t="s">
        <v>6</v>
      </c>
      <c r="D4" s="37" t="s">
        <v>7</v>
      </c>
      <c r="E4" s="37"/>
      <c r="F4" s="37"/>
      <c r="G4" s="36" t="s">
        <v>28</v>
      </c>
      <c r="H4" s="36" t="s">
        <v>29</v>
      </c>
      <c r="I4" s="36" t="s">
        <v>30</v>
      </c>
      <c r="J4" s="36" t="s">
        <v>31</v>
      </c>
      <c r="K4" s="36" t="s">
        <v>32</v>
      </c>
    </row>
    <row r="5" spans="1:11" ht="71.25" customHeight="1">
      <c r="A5" s="36"/>
      <c r="B5" s="36"/>
      <c r="C5" s="36"/>
      <c r="D5" s="38" t="s">
        <v>11</v>
      </c>
      <c r="E5" s="36" t="s">
        <v>12</v>
      </c>
      <c r="F5" s="38" t="s">
        <v>33</v>
      </c>
      <c r="G5" s="36"/>
      <c r="H5" s="39" t="s">
        <v>34</v>
      </c>
      <c r="I5" s="36"/>
      <c r="J5" s="36"/>
      <c r="K5" s="36"/>
    </row>
    <row r="6" spans="1:11" ht="10.5" customHeight="1">
      <c r="A6" s="40">
        <v>1</v>
      </c>
      <c r="B6" s="40">
        <v>2</v>
      </c>
      <c r="C6" s="40">
        <v>3</v>
      </c>
      <c r="D6" s="41">
        <v>4</v>
      </c>
      <c r="E6" s="41">
        <v>5</v>
      </c>
      <c r="F6" s="41">
        <v>6</v>
      </c>
      <c r="G6" s="40">
        <v>7</v>
      </c>
      <c r="H6" s="40">
        <v>8</v>
      </c>
      <c r="I6" s="40">
        <v>9</v>
      </c>
      <c r="J6" s="40">
        <v>10</v>
      </c>
      <c r="K6" s="40">
        <v>11</v>
      </c>
    </row>
    <row r="7" spans="1:11" ht="24" customHeight="1">
      <c r="A7" s="42">
        <v>750</v>
      </c>
      <c r="B7" s="43" t="s">
        <v>14</v>
      </c>
      <c r="C7" s="43"/>
      <c r="D7" s="44">
        <v>13642.5</v>
      </c>
      <c r="E7" s="44">
        <f>SUM(E8)</f>
        <v>17000</v>
      </c>
      <c r="F7" s="44">
        <f>SUM(D7:E7)</f>
        <v>30642.5</v>
      </c>
      <c r="G7" s="44">
        <v>30642.5</v>
      </c>
      <c r="H7" s="45">
        <v>13642.5</v>
      </c>
      <c r="I7" s="45"/>
      <c r="J7" s="45"/>
      <c r="K7" s="45"/>
    </row>
    <row r="8" spans="1:11" ht="24" customHeight="1">
      <c r="A8" s="46"/>
      <c r="B8" s="47">
        <v>75023</v>
      </c>
      <c r="C8" s="17" t="s">
        <v>15</v>
      </c>
      <c r="D8" s="48">
        <v>0</v>
      </c>
      <c r="E8" s="48">
        <v>17000</v>
      </c>
      <c r="F8" s="48">
        <f>SUM(D8:E8)</f>
        <v>17000</v>
      </c>
      <c r="G8" s="48">
        <v>17000</v>
      </c>
      <c r="H8" s="49"/>
      <c r="I8" s="50"/>
      <c r="J8" s="49"/>
      <c r="K8" s="49"/>
    </row>
    <row r="9" spans="1:11" ht="24" customHeight="1">
      <c r="A9" s="14">
        <v>700</v>
      </c>
      <c r="B9" s="14" t="s">
        <v>16</v>
      </c>
      <c r="C9" s="14"/>
      <c r="D9" s="44">
        <v>113080.44</v>
      </c>
      <c r="E9" s="44">
        <v>30000</v>
      </c>
      <c r="F9" s="44">
        <f>D9+E9</f>
        <v>143080.44</v>
      </c>
      <c r="G9" s="44">
        <v>143080.44</v>
      </c>
      <c r="H9" s="51"/>
      <c r="I9" s="45"/>
      <c r="J9" s="51"/>
      <c r="K9" s="51"/>
    </row>
    <row r="10" spans="1:11" ht="24" customHeight="1">
      <c r="A10" s="46"/>
      <c r="B10" s="47">
        <v>70005</v>
      </c>
      <c r="C10" s="17" t="s">
        <v>17</v>
      </c>
      <c r="D10" s="48">
        <v>113080.44</v>
      </c>
      <c r="E10" s="48">
        <v>30000</v>
      </c>
      <c r="F10" s="48">
        <f>D10+E10</f>
        <v>143080.44</v>
      </c>
      <c r="G10" s="48">
        <v>30000</v>
      </c>
      <c r="H10" s="49"/>
      <c r="I10" s="50"/>
      <c r="J10" s="49"/>
      <c r="K10" s="49"/>
    </row>
    <row r="11" spans="1:11" s="31" customFormat="1" ht="24.75" customHeight="1">
      <c r="A11" s="52" t="s">
        <v>35</v>
      </c>
      <c r="B11" s="52"/>
      <c r="C11" s="52"/>
      <c r="D11" s="53">
        <v>10089376.06</v>
      </c>
      <c r="E11" s="53">
        <f>E7+E9</f>
        <v>47000</v>
      </c>
      <c r="F11" s="53">
        <f>SUM(D11:E11)</f>
        <v>10136376.06</v>
      </c>
      <c r="G11" s="53">
        <v>9973513.56</v>
      </c>
      <c r="H11" s="53">
        <v>3180836.04</v>
      </c>
      <c r="I11" s="53"/>
      <c r="J11" s="53"/>
      <c r="K11" s="53">
        <v>162862.5</v>
      </c>
    </row>
    <row r="13" ht="12.75">
      <c r="A13" s="54"/>
    </row>
    <row r="17" ht="12.75">
      <c r="G17" s="35"/>
    </row>
  </sheetData>
  <mergeCells count="13">
    <mergeCell ref="G1:K1"/>
    <mergeCell ref="G2:K2"/>
    <mergeCell ref="A4:A5"/>
    <mergeCell ref="B4:B5"/>
    <mergeCell ref="C4:C5"/>
    <mergeCell ref="D4:F4"/>
    <mergeCell ref="G4:G5"/>
    <mergeCell ref="I4:I5"/>
    <mergeCell ref="J4:J5"/>
    <mergeCell ref="K4:K5"/>
    <mergeCell ref="B7:C7"/>
    <mergeCell ref="B9:C9"/>
    <mergeCell ref="A11:C11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pane ySplit="8" topLeftCell="A9" activePane="bottomLeft" state="frozen"/>
      <selection pane="topLeft" activeCell="A1" sqref="A1"/>
      <selection pane="bottomLeft" activeCell="H1" sqref="H1"/>
    </sheetView>
  </sheetViews>
  <sheetFormatPr defaultColWidth="9.140625" defaultRowHeight="10.5" customHeight="1"/>
  <cols>
    <col min="1" max="1" width="3.57421875" style="55" customWidth="1"/>
    <col min="2" max="2" width="6.421875" style="55" customWidth="1"/>
    <col min="3" max="3" width="16.421875" style="55" customWidth="1"/>
    <col min="4" max="4" width="9.140625" style="55" customWidth="1"/>
    <col min="5" max="5" width="8.7109375" style="55" customWidth="1"/>
    <col min="6" max="6" width="9.421875" style="55" customWidth="1"/>
    <col min="7" max="7" width="9.00390625" style="55" customWidth="1"/>
    <col min="8" max="8" width="9.7109375" style="55" customWidth="1"/>
    <col min="9" max="9" width="8.7109375" style="55" customWidth="1"/>
    <col min="10" max="10" width="7.8515625" style="55" customWidth="1"/>
    <col min="11" max="11" width="8.28125" style="56" customWidth="1"/>
    <col min="12" max="12" width="8.421875" style="56" customWidth="1"/>
    <col min="13" max="13" width="7.140625" style="56" customWidth="1"/>
    <col min="14" max="14" width="7.28125" style="56" customWidth="1"/>
    <col min="15" max="15" width="4.7109375" style="56" customWidth="1"/>
    <col min="16" max="16" width="18.00390625" style="56" customWidth="1"/>
    <col min="17" max="255" width="9.140625" style="56" customWidth="1"/>
  </cols>
  <sheetData>
    <row r="1" spans="1:14" ht="10.5" customHeight="1">
      <c r="A1" s="57"/>
      <c r="B1" s="57"/>
      <c r="C1" s="57"/>
      <c r="D1" s="57"/>
      <c r="E1" s="57"/>
      <c r="F1" s="57"/>
      <c r="G1" s="58"/>
      <c r="H1" s="59"/>
      <c r="I1" s="60"/>
      <c r="J1" s="61"/>
      <c r="K1" s="62" t="s">
        <v>36</v>
      </c>
      <c r="L1" s="62"/>
      <c r="M1" s="62"/>
      <c r="N1" s="62"/>
    </row>
    <row r="2" spans="1:14" ht="17.25" customHeight="1">
      <c r="A2" s="57"/>
      <c r="B2" s="57"/>
      <c r="C2" s="57" t="s">
        <v>37</v>
      </c>
      <c r="D2" s="57"/>
      <c r="E2" s="57"/>
      <c r="F2" s="57"/>
      <c r="G2" s="60"/>
      <c r="H2" s="59"/>
      <c r="I2" s="60"/>
      <c r="J2" s="61"/>
      <c r="K2" s="62"/>
      <c r="L2" s="62"/>
      <c r="M2" s="62"/>
      <c r="N2" s="62"/>
    </row>
    <row r="3" spans="1:8" ht="10.5" customHeight="1">
      <c r="A3" s="63"/>
      <c r="B3" s="63"/>
      <c r="C3" s="63"/>
      <c r="D3" s="64"/>
      <c r="E3" s="65" t="s">
        <v>38</v>
      </c>
      <c r="F3" s="64"/>
      <c r="G3" s="63"/>
      <c r="H3" s="63"/>
    </row>
    <row r="4" spans="1:14" ht="10.5" customHeight="1">
      <c r="A4" s="66" t="s">
        <v>4</v>
      </c>
      <c r="B4" s="66" t="s">
        <v>5</v>
      </c>
      <c r="C4" s="66" t="s">
        <v>39</v>
      </c>
      <c r="D4" s="66" t="s">
        <v>7</v>
      </c>
      <c r="E4" s="66"/>
      <c r="F4" s="66"/>
      <c r="G4" s="66" t="s">
        <v>40</v>
      </c>
      <c r="H4" s="66" t="s">
        <v>41</v>
      </c>
      <c r="I4" s="66"/>
      <c r="J4" s="66" t="s">
        <v>42</v>
      </c>
      <c r="K4" s="66" t="s">
        <v>43</v>
      </c>
      <c r="L4" s="66" t="s">
        <v>44</v>
      </c>
      <c r="M4" s="66" t="s">
        <v>45</v>
      </c>
      <c r="N4" s="66" t="s">
        <v>46</v>
      </c>
    </row>
    <row r="5" spans="1:14" ht="12.75" customHeight="1" hidden="1">
      <c r="A5" s="66"/>
      <c r="B5" s="66"/>
      <c r="C5" s="66"/>
      <c r="D5" s="66"/>
      <c r="E5" s="66"/>
      <c r="F5" s="66"/>
      <c r="G5" s="66"/>
      <c r="H5" s="67"/>
      <c r="I5" s="67"/>
      <c r="J5" s="66"/>
      <c r="K5" s="66"/>
      <c r="L5" s="66"/>
      <c r="M5" s="66"/>
      <c r="N5" s="66"/>
    </row>
    <row r="6" spans="1:14" ht="53.25" customHeight="1">
      <c r="A6" s="66"/>
      <c r="B6" s="66"/>
      <c r="C6" s="66"/>
      <c r="D6" s="66"/>
      <c r="E6" s="66"/>
      <c r="F6" s="66"/>
      <c r="G6" s="66"/>
      <c r="H6" s="67" t="s">
        <v>47</v>
      </c>
      <c r="I6" s="67" t="s">
        <v>48</v>
      </c>
      <c r="J6" s="66"/>
      <c r="K6" s="66"/>
      <c r="L6" s="66"/>
      <c r="M6" s="66"/>
      <c r="N6" s="66"/>
    </row>
    <row r="7" spans="1:14" ht="21.75" customHeight="1">
      <c r="A7" s="67"/>
      <c r="B7" s="67"/>
      <c r="C7" s="67"/>
      <c r="D7" s="67" t="s">
        <v>11</v>
      </c>
      <c r="E7" s="67" t="s">
        <v>12</v>
      </c>
      <c r="F7" s="67" t="s">
        <v>33</v>
      </c>
      <c r="G7" s="67"/>
      <c r="H7" s="67"/>
      <c r="I7" s="67"/>
      <c r="J7" s="67"/>
      <c r="K7" s="67"/>
      <c r="L7" s="67"/>
      <c r="M7" s="67"/>
      <c r="N7" s="67"/>
    </row>
    <row r="8" spans="1:14" ht="15.75" customHeight="1">
      <c r="A8" s="68">
        <v>1</v>
      </c>
      <c r="B8" s="68">
        <v>2</v>
      </c>
      <c r="C8" s="68">
        <v>3</v>
      </c>
      <c r="D8" s="68">
        <v>4</v>
      </c>
      <c r="E8" s="68"/>
      <c r="F8" s="68"/>
      <c r="G8" s="68">
        <v>5</v>
      </c>
      <c r="H8" s="68">
        <v>6</v>
      </c>
      <c r="I8" s="68">
        <v>7</v>
      </c>
      <c r="J8" s="68">
        <v>8</v>
      </c>
      <c r="K8" s="68">
        <v>9</v>
      </c>
      <c r="L8" s="68">
        <v>10</v>
      </c>
      <c r="M8" s="68">
        <v>11</v>
      </c>
      <c r="N8" s="68">
        <v>12</v>
      </c>
    </row>
    <row r="9" spans="1:15" ht="21" customHeight="1">
      <c r="A9" s="69">
        <v>750</v>
      </c>
      <c r="B9" s="69" t="s">
        <v>14</v>
      </c>
      <c r="C9" s="69"/>
      <c r="D9" s="70">
        <v>3493686.96</v>
      </c>
      <c r="E9" s="70">
        <f>SUM(E10:E10)</f>
        <v>-17000</v>
      </c>
      <c r="F9" s="70">
        <f>SUM(D9:E9)</f>
        <v>3476686.96</v>
      </c>
      <c r="G9" s="70">
        <v>3301686.96</v>
      </c>
      <c r="H9" s="70">
        <v>2576442.39</v>
      </c>
      <c r="I9" s="70">
        <v>725244.57</v>
      </c>
      <c r="J9" s="70"/>
      <c r="K9" s="70">
        <v>175000</v>
      </c>
      <c r="L9" s="70"/>
      <c r="M9" s="70"/>
      <c r="N9" s="70"/>
      <c r="O9" s="71"/>
    </row>
    <row r="10" spans="1:14" ht="20.25" customHeight="1">
      <c r="A10" s="72"/>
      <c r="B10" s="17">
        <v>75023</v>
      </c>
      <c r="C10" s="17" t="s">
        <v>15</v>
      </c>
      <c r="D10" s="73">
        <v>3168417.96</v>
      </c>
      <c r="E10" s="74">
        <v>-17000</v>
      </c>
      <c r="F10" s="73">
        <f>SUM(D10:E10)</f>
        <v>3151417.96</v>
      </c>
      <c r="G10" s="74">
        <v>-17000</v>
      </c>
      <c r="H10" s="74"/>
      <c r="I10" s="74">
        <v>-17000</v>
      </c>
      <c r="J10" s="74"/>
      <c r="K10" s="74"/>
      <c r="L10" s="74"/>
      <c r="M10" s="74"/>
      <c r="N10" s="74"/>
    </row>
    <row r="11" spans="1:14" ht="20.25" customHeight="1">
      <c r="A11" s="75">
        <v>710</v>
      </c>
      <c r="B11" s="76" t="s">
        <v>18</v>
      </c>
      <c r="C11" s="76"/>
      <c r="D11" s="77">
        <v>180000</v>
      </c>
      <c r="E11" s="78">
        <f>E12</f>
        <v>-30000</v>
      </c>
      <c r="F11" s="77">
        <f>D11+E11</f>
        <v>150000</v>
      </c>
      <c r="G11" s="78">
        <v>150000</v>
      </c>
      <c r="H11" s="78">
        <v>45000</v>
      </c>
      <c r="I11" s="78">
        <v>105000</v>
      </c>
      <c r="J11" s="78"/>
      <c r="K11" s="78"/>
      <c r="L11" s="78"/>
      <c r="M11" s="78"/>
      <c r="N11" s="78"/>
    </row>
    <row r="12" spans="1:14" ht="20.25" customHeight="1">
      <c r="A12" s="72"/>
      <c r="B12" s="17">
        <v>71004</v>
      </c>
      <c r="C12" s="17" t="s">
        <v>19</v>
      </c>
      <c r="D12" s="73">
        <v>170000</v>
      </c>
      <c r="E12" s="74">
        <v>-30000</v>
      </c>
      <c r="F12" s="73">
        <f>D12+E12</f>
        <v>140000</v>
      </c>
      <c r="G12" s="74">
        <v>-30000</v>
      </c>
      <c r="H12" s="74"/>
      <c r="I12" s="74">
        <v>-30000</v>
      </c>
      <c r="J12" s="74"/>
      <c r="K12" s="74"/>
      <c r="L12" s="74"/>
      <c r="M12" s="74"/>
      <c r="N12" s="74"/>
    </row>
    <row r="13" spans="1:15" ht="30.75" customHeight="1">
      <c r="A13" s="79" t="s">
        <v>35</v>
      </c>
      <c r="B13" s="79"/>
      <c r="C13" s="79"/>
      <c r="D13" s="80">
        <v>25516703.04</v>
      </c>
      <c r="E13" s="80">
        <f>E9+E11</f>
        <v>-47000</v>
      </c>
      <c r="F13" s="80">
        <f>SUM(D13:E13)</f>
        <v>25469703.04</v>
      </c>
      <c r="G13" s="80">
        <v>18628722.94</v>
      </c>
      <c r="H13" s="80">
        <v>12356208.52</v>
      </c>
      <c r="I13" s="80">
        <v>6272514.42</v>
      </c>
      <c r="J13" s="80">
        <v>799680</v>
      </c>
      <c r="K13" s="80">
        <v>5683347.36</v>
      </c>
      <c r="L13" s="80">
        <v>227952.74</v>
      </c>
      <c r="M13" s="80">
        <v>0</v>
      </c>
      <c r="N13" s="80">
        <v>130000</v>
      </c>
      <c r="O13" s="81"/>
    </row>
    <row r="14" ht="10.5" customHeight="1">
      <c r="O14" s="81"/>
    </row>
    <row r="15" spans="1:15" ht="10.5" customHeight="1">
      <c r="A15" s="82"/>
      <c r="O15" s="83"/>
    </row>
    <row r="16" spans="1:11" ht="30.75" customHeight="1">
      <c r="A16" s="84"/>
      <c r="B16" s="85"/>
      <c r="C16" s="85"/>
      <c r="G16" s="86"/>
      <c r="H16" s="86"/>
      <c r="I16" s="86"/>
      <c r="K16" s="86"/>
    </row>
  </sheetData>
  <mergeCells count="17">
    <mergeCell ref="K1:N2"/>
    <mergeCell ref="A4:A6"/>
    <mergeCell ref="B4:B6"/>
    <mergeCell ref="C4:C6"/>
    <mergeCell ref="D4:F6"/>
    <mergeCell ref="G4:G6"/>
    <mergeCell ref="H4:I4"/>
    <mergeCell ref="J4:J6"/>
    <mergeCell ref="K4:K6"/>
    <mergeCell ref="L4:L6"/>
    <mergeCell ref="M4:M6"/>
    <mergeCell ref="N4:N6"/>
    <mergeCell ref="H5:I5"/>
    <mergeCell ref="D8:F8"/>
    <mergeCell ref="B9:C9"/>
    <mergeCell ref="B11:C11"/>
    <mergeCell ref="A13:C13"/>
  </mergeCells>
  <printOptions/>
  <pageMargins left="0.39375" right="0.39375" top="0.525" bottom="0.4958333333333333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pane ySplit="11" topLeftCell="A15" activePane="bottomLeft" state="frozen"/>
      <selection pane="topLeft" activeCell="A1" sqref="A1"/>
      <selection pane="bottomLeft" activeCell="D42" sqref="D42"/>
    </sheetView>
  </sheetViews>
  <sheetFormatPr defaultColWidth="12.57421875" defaultRowHeight="12.75"/>
  <cols>
    <col min="1" max="1" width="3.7109375" style="87" customWidth="1"/>
    <col min="2" max="2" width="5.421875" style="87" customWidth="1"/>
    <col min="3" max="3" width="7.00390625" style="87" customWidth="1"/>
    <col min="4" max="4" width="31.421875" style="87" customWidth="1"/>
    <col min="5" max="5" width="13.140625" style="87" customWidth="1"/>
    <col min="6" max="6" width="11.8515625" style="87" customWidth="1"/>
    <col min="7" max="7" width="11.421875" style="87" customWidth="1"/>
    <col min="8" max="8" width="11.7109375" style="87" customWidth="1"/>
    <col min="9" max="9" width="15.28125" style="87" customWidth="1"/>
    <col min="10" max="10" width="11.7109375" style="87" customWidth="1"/>
    <col min="11" max="11" width="8.00390625" style="87" customWidth="1"/>
    <col min="12" max="16384" width="11.57421875" style="87" customWidth="1"/>
  </cols>
  <sheetData>
    <row r="1" spans="1:12" ht="12.75">
      <c r="A1" s="88"/>
      <c r="B1" s="88"/>
      <c r="C1" s="88"/>
      <c r="D1" s="88"/>
      <c r="E1" s="88"/>
      <c r="F1" s="88"/>
      <c r="G1" s="88" t="s">
        <v>49</v>
      </c>
      <c r="H1" s="55"/>
      <c r="I1" s="55"/>
      <c r="J1" s="56"/>
      <c r="K1" s="89"/>
      <c r="L1" s="89"/>
    </row>
    <row r="2" spans="1:12" ht="12.75">
      <c r="A2" s="88"/>
      <c r="B2" s="88"/>
      <c r="C2" s="88"/>
      <c r="D2" s="88"/>
      <c r="E2" s="88"/>
      <c r="F2" s="88"/>
      <c r="G2" s="88" t="s">
        <v>50</v>
      </c>
      <c r="H2" s="55"/>
      <c r="I2" s="55"/>
      <c r="J2" s="56"/>
      <c r="K2" s="89"/>
      <c r="L2" s="89"/>
    </row>
    <row r="3" spans="1:11" ht="12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7.25" customHeight="1">
      <c r="A4" s="90" t="s">
        <v>51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9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2"/>
    </row>
    <row r="6" spans="1:11" ht="12.75" customHeight="1">
      <c r="A6" s="93" t="s">
        <v>52</v>
      </c>
      <c r="B6" s="93" t="s">
        <v>4</v>
      </c>
      <c r="C6" s="93" t="s">
        <v>53</v>
      </c>
      <c r="D6" s="94" t="s">
        <v>54</v>
      </c>
      <c r="E6" s="95" t="s">
        <v>55</v>
      </c>
      <c r="F6" s="95" t="s">
        <v>56</v>
      </c>
      <c r="G6" s="95"/>
      <c r="H6" s="95"/>
      <c r="I6" s="95"/>
      <c r="J6" s="95"/>
      <c r="K6" s="96" t="s">
        <v>57</v>
      </c>
    </row>
    <row r="7" spans="1:11" ht="12.75" customHeight="1">
      <c r="A7" s="93"/>
      <c r="B7" s="93"/>
      <c r="C7" s="93"/>
      <c r="D7" s="94"/>
      <c r="E7" s="95"/>
      <c r="F7" s="95" t="s">
        <v>58</v>
      </c>
      <c r="G7" s="95" t="s">
        <v>59</v>
      </c>
      <c r="H7" s="95"/>
      <c r="I7" s="95"/>
      <c r="J7" s="95"/>
      <c r="K7" s="96"/>
    </row>
    <row r="8" spans="1:11" ht="12.75" customHeight="1">
      <c r="A8" s="93"/>
      <c r="B8" s="93"/>
      <c r="C8" s="93"/>
      <c r="D8" s="94"/>
      <c r="E8" s="95"/>
      <c r="F8" s="95"/>
      <c r="G8" s="95" t="s">
        <v>60</v>
      </c>
      <c r="H8" s="95" t="s">
        <v>61</v>
      </c>
      <c r="I8" s="95" t="s">
        <v>62</v>
      </c>
      <c r="J8" s="96" t="s">
        <v>63</v>
      </c>
      <c r="K8" s="96"/>
    </row>
    <row r="9" spans="1:11" ht="12.75">
      <c r="A9" s="93"/>
      <c r="B9" s="93"/>
      <c r="C9" s="93"/>
      <c r="D9" s="94"/>
      <c r="E9" s="95"/>
      <c r="F9" s="95"/>
      <c r="G9" s="95"/>
      <c r="H9" s="95"/>
      <c r="I9" s="95"/>
      <c r="J9" s="96"/>
      <c r="K9" s="96"/>
    </row>
    <row r="10" spans="1:11" ht="51.75" customHeight="1">
      <c r="A10" s="93"/>
      <c r="B10" s="93"/>
      <c r="C10" s="93"/>
      <c r="D10" s="94"/>
      <c r="E10" s="95"/>
      <c r="F10" s="95"/>
      <c r="G10" s="95"/>
      <c r="H10" s="95"/>
      <c r="I10" s="95"/>
      <c r="J10" s="96"/>
      <c r="K10" s="96"/>
    </row>
    <row r="11" spans="1:11" ht="12.75">
      <c r="A11" s="97">
        <v>1</v>
      </c>
      <c r="B11" s="97">
        <v>2</v>
      </c>
      <c r="C11" s="97">
        <v>3</v>
      </c>
      <c r="D11" s="97">
        <v>4</v>
      </c>
      <c r="E11" s="97">
        <v>5</v>
      </c>
      <c r="F11" s="97">
        <v>6</v>
      </c>
      <c r="G11" s="97">
        <v>7</v>
      </c>
      <c r="H11" s="97">
        <v>8</v>
      </c>
      <c r="I11" s="97">
        <v>9</v>
      </c>
      <c r="J11" s="97">
        <v>10</v>
      </c>
      <c r="K11" s="97">
        <v>11</v>
      </c>
    </row>
    <row r="12" spans="1:11" ht="97.5" customHeight="1">
      <c r="A12" s="98">
        <v>1</v>
      </c>
      <c r="B12" s="98" t="s">
        <v>64</v>
      </c>
      <c r="C12" s="98" t="s">
        <v>65</v>
      </c>
      <c r="D12" s="99" t="s">
        <v>66</v>
      </c>
      <c r="E12" s="100">
        <v>4230836.04</v>
      </c>
      <c r="F12" s="100">
        <v>3180836.04</v>
      </c>
      <c r="G12" s="100"/>
      <c r="H12" s="100">
        <v>862425.54</v>
      </c>
      <c r="I12" s="101" t="s">
        <v>67</v>
      </c>
      <c r="J12" s="100">
        <v>2190910.5</v>
      </c>
      <c r="K12" s="100"/>
    </row>
    <row r="13" spans="1:11" ht="52.5" customHeight="1">
      <c r="A13" s="98">
        <v>2</v>
      </c>
      <c r="B13" s="98" t="s">
        <v>64</v>
      </c>
      <c r="C13" s="98" t="s">
        <v>68</v>
      </c>
      <c r="D13" s="102" t="s">
        <v>69</v>
      </c>
      <c r="E13" s="103">
        <v>100000</v>
      </c>
      <c r="F13" s="103">
        <v>100000</v>
      </c>
      <c r="G13" s="103">
        <v>100000</v>
      </c>
      <c r="H13" s="103"/>
      <c r="I13" s="101"/>
      <c r="J13" s="104"/>
      <c r="K13" s="104"/>
    </row>
    <row r="14" spans="1:11" ht="27" customHeight="1">
      <c r="A14" s="98">
        <v>3</v>
      </c>
      <c r="B14" s="98" t="s">
        <v>64</v>
      </c>
      <c r="C14" s="98" t="s">
        <v>68</v>
      </c>
      <c r="D14" s="102" t="s">
        <v>70</v>
      </c>
      <c r="E14" s="103">
        <v>60000</v>
      </c>
      <c r="F14" s="103">
        <v>60000</v>
      </c>
      <c r="G14" s="103">
        <v>60000</v>
      </c>
      <c r="H14" s="103"/>
      <c r="I14" s="101"/>
      <c r="J14" s="104"/>
      <c r="K14" s="104"/>
    </row>
    <row r="15" spans="1:11" ht="44.25" customHeight="1">
      <c r="A15" s="98">
        <v>4</v>
      </c>
      <c r="B15" s="98" t="s">
        <v>64</v>
      </c>
      <c r="C15" s="98" t="s">
        <v>68</v>
      </c>
      <c r="D15" s="102" t="s">
        <v>71</v>
      </c>
      <c r="E15" s="103">
        <v>1060000</v>
      </c>
      <c r="F15" s="103">
        <v>1060000</v>
      </c>
      <c r="G15" s="103">
        <v>75000</v>
      </c>
      <c r="H15" s="105">
        <v>835000</v>
      </c>
      <c r="I15" s="101" t="s">
        <v>72</v>
      </c>
      <c r="J15" s="104"/>
      <c r="K15" s="104"/>
    </row>
    <row r="16" spans="1:11" ht="36" customHeight="1">
      <c r="A16" s="98">
        <v>5</v>
      </c>
      <c r="B16" s="98" t="s">
        <v>64</v>
      </c>
      <c r="C16" s="98" t="s">
        <v>68</v>
      </c>
      <c r="D16" s="102" t="s">
        <v>73</v>
      </c>
      <c r="E16" s="103">
        <v>30000</v>
      </c>
      <c r="F16" s="103">
        <v>30000</v>
      </c>
      <c r="G16" s="103">
        <v>30000</v>
      </c>
      <c r="H16" s="103"/>
      <c r="I16" s="106"/>
      <c r="J16" s="104"/>
      <c r="K16" s="104"/>
    </row>
    <row r="17" spans="1:11" ht="36" customHeight="1">
      <c r="A17" s="98">
        <v>6</v>
      </c>
      <c r="B17" s="98" t="s">
        <v>64</v>
      </c>
      <c r="C17" s="98" t="s">
        <v>68</v>
      </c>
      <c r="D17" s="107" t="s">
        <v>74</v>
      </c>
      <c r="E17" s="103">
        <v>747000</v>
      </c>
      <c r="F17" s="103">
        <v>747000</v>
      </c>
      <c r="G17" s="103">
        <v>132000</v>
      </c>
      <c r="H17" s="103">
        <v>565000</v>
      </c>
      <c r="I17" s="106" t="s">
        <v>75</v>
      </c>
      <c r="J17" s="104"/>
      <c r="K17" s="104"/>
    </row>
    <row r="18" spans="1:11" ht="40.5" customHeight="1">
      <c r="A18" s="108" t="s">
        <v>76</v>
      </c>
      <c r="B18" s="108"/>
      <c r="C18" s="108"/>
      <c r="D18" s="109"/>
      <c r="E18" s="110">
        <f>SUM(E12:E17)</f>
        <v>6227836.04</v>
      </c>
      <c r="F18" s="110">
        <f>SUM(F12:F17)</f>
        <v>5177836.04</v>
      </c>
      <c r="G18" s="110">
        <f>SUM(G12:G17)</f>
        <v>397000</v>
      </c>
      <c r="H18" s="110">
        <f>SUM(H12:H17)</f>
        <v>2262425.54</v>
      </c>
      <c r="I18" s="111" t="s">
        <v>77</v>
      </c>
      <c r="J18" s="112">
        <f>SUM(J12:J16)</f>
        <v>2190910.5</v>
      </c>
      <c r="K18" s="113"/>
    </row>
    <row r="19" spans="1:11" ht="39" customHeight="1">
      <c r="A19" s="98">
        <v>7</v>
      </c>
      <c r="B19" s="98">
        <v>400</v>
      </c>
      <c r="C19" s="98">
        <v>40002</v>
      </c>
      <c r="D19" s="102" t="s">
        <v>78</v>
      </c>
      <c r="E19" s="103">
        <v>40000</v>
      </c>
      <c r="F19" s="103">
        <v>40000</v>
      </c>
      <c r="G19" s="103">
        <v>40000</v>
      </c>
      <c r="H19" s="103"/>
      <c r="I19" s="106"/>
      <c r="J19" s="114"/>
      <c r="K19" s="114"/>
    </row>
    <row r="20" spans="1:11" ht="34.5" customHeight="1">
      <c r="A20" s="115">
        <v>8</v>
      </c>
      <c r="B20" s="116">
        <v>400</v>
      </c>
      <c r="C20" s="116">
        <v>40002</v>
      </c>
      <c r="D20" s="107" t="s">
        <v>79</v>
      </c>
      <c r="E20" s="117">
        <v>300000</v>
      </c>
      <c r="F20" s="117">
        <v>300000</v>
      </c>
      <c r="G20" s="117">
        <v>50000</v>
      </c>
      <c r="H20" s="117">
        <v>250000</v>
      </c>
      <c r="I20" s="118"/>
      <c r="J20" s="114"/>
      <c r="K20" s="114"/>
    </row>
    <row r="21" spans="1:11" ht="39.75" customHeight="1">
      <c r="A21" s="115">
        <v>9</v>
      </c>
      <c r="B21" s="116">
        <v>400</v>
      </c>
      <c r="C21" s="116">
        <v>40002</v>
      </c>
      <c r="D21" s="107" t="s">
        <v>80</v>
      </c>
      <c r="E21" s="117">
        <v>100000</v>
      </c>
      <c r="F21" s="117">
        <v>100000</v>
      </c>
      <c r="G21" s="117">
        <v>100000</v>
      </c>
      <c r="H21" s="117"/>
      <c r="I21" s="119"/>
      <c r="J21" s="114"/>
      <c r="K21" s="114"/>
    </row>
    <row r="22" spans="1:11" ht="36.75" customHeight="1">
      <c r="A22" s="115">
        <v>10</v>
      </c>
      <c r="B22" s="116">
        <v>400</v>
      </c>
      <c r="C22" s="116">
        <v>40002</v>
      </c>
      <c r="D22" s="107" t="s">
        <v>81</v>
      </c>
      <c r="E22" s="117">
        <v>20000</v>
      </c>
      <c r="F22" s="117">
        <v>20000</v>
      </c>
      <c r="G22" s="117">
        <v>20000</v>
      </c>
      <c r="H22" s="117"/>
      <c r="I22" s="119"/>
      <c r="J22" s="114"/>
      <c r="K22" s="114"/>
    </row>
    <row r="23" spans="1:11" ht="38.25" customHeight="1">
      <c r="A23" s="120" t="s">
        <v>82</v>
      </c>
      <c r="B23" s="120"/>
      <c r="C23" s="120"/>
      <c r="D23" s="121"/>
      <c r="E23" s="122">
        <f>SUM(E19:E22)</f>
        <v>460000</v>
      </c>
      <c r="F23" s="122">
        <f>SUM(F19:F22)</f>
        <v>460000</v>
      </c>
      <c r="G23" s="122">
        <f>SUM(G19:G22)</f>
        <v>210000</v>
      </c>
      <c r="H23" s="122">
        <f>SUM(H19:H22)</f>
        <v>250000</v>
      </c>
      <c r="I23" s="123" t="s">
        <v>83</v>
      </c>
      <c r="J23" s="113"/>
      <c r="K23" s="113"/>
    </row>
    <row r="24" spans="1:11" ht="36.75" customHeight="1">
      <c r="A24" s="116">
        <v>11</v>
      </c>
      <c r="B24" s="116">
        <v>600</v>
      </c>
      <c r="C24" s="116">
        <v>60016</v>
      </c>
      <c r="D24" s="107" t="s">
        <v>84</v>
      </c>
      <c r="E24" s="117">
        <v>800000</v>
      </c>
      <c r="F24" s="117">
        <v>800000</v>
      </c>
      <c r="G24" s="117">
        <v>30000</v>
      </c>
      <c r="H24" s="117">
        <v>770000</v>
      </c>
      <c r="I24" s="119"/>
      <c r="J24" s="114"/>
      <c r="K24" s="114"/>
    </row>
    <row r="25" spans="1:11" ht="35.25" customHeight="1">
      <c r="A25" s="116">
        <v>12</v>
      </c>
      <c r="B25" s="116">
        <v>600</v>
      </c>
      <c r="C25" s="116">
        <v>60016</v>
      </c>
      <c r="D25" s="107" t="s">
        <v>85</v>
      </c>
      <c r="E25" s="117">
        <v>1945140</v>
      </c>
      <c r="F25" s="117">
        <v>1945140</v>
      </c>
      <c r="G25" s="117">
        <v>200000</v>
      </c>
      <c r="H25" s="117">
        <v>745140</v>
      </c>
      <c r="I25" s="119" t="s">
        <v>86</v>
      </c>
      <c r="J25" s="114"/>
      <c r="K25" s="114"/>
    </row>
    <row r="26" spans="1:11" ht="34.5" customHeight="1">
      <c r="A26" s="116">
        <v>13</v>
      </c>
      <c r="B26" s="116">
        <v>600</v>
      </c>
      <c r="C26" s="116">
        <v>60016</v>
      </c>
      <c r="D26" s="107" t="s">
        <v>87</v>
      </c>
      <c r="E26" s="117">
        <v>795860</v>
      </c>
      <c r="F26" s="117">
        <v>795860</v>
      </c>
      <c r="G26" s="117">
        <v>30000</v>
      </c>
      <c r="H26" s="117">
        <v>765860</v>
      </c>
      <c r="I26" s="119"/>
      <c r="J26" s="114"/>
      <c r="K26" s="114"/>
    </row>
    <row r="27" spans="1:11" ht="70.5" customHeight="1">
      <c r="A27" s="116">
        <v>14</v>
      </c>
      <c r="B27" s="116">
        <v>600</v>
      </c>
      <c r="C27" s="116">
        <v>60016</v>
      </c>
      <c r="D27" s="107" t="s">
        <v>88</v>
      </c>
      <c r="E27" s="117">
        <v>500000</v>
      </c>
      <c r="F27" s="117">
        <v>500000</v>
      </c>
      <c r="G27" s="117">
        <v>30000</v>
      </c>
      <c r="H27" s="117">
        <v>220000</v>
      </c>
      <c r="I27" s="119" t="s">
        <v>89</v>
      </c>
      <c r="J27" s="114"/>
      <c r="K27" s="114"/>
    </row>
    <row r="28" spans="1:11" ht="49.5" customHeight="1">
      <c r="A28" s="116">
        <v>15</v>
      </c>
      <c r="B28" s="116">
        <v>600</v>
      </c>
      <c r="C28" s="116">
        <v>60016</v>
      </c>
      <c r="D28" s="107" t="s">
        <v>90</v>
      </c>
      <c r="E28" s="117">
        <v>300000</v>
      </c>
      <c r="F28" s="117">
        <v>300000</v>
      </c>
      <c r="G28" s="117">
        <v>20000</v>
      </c>
      <c r="H28" s="117">
        <v>280000</v>
      </c>
      <c r="I28" s="119"/>
      <c r="J28" s="114"/>
      <c r="K28" s="114"/>
    </row>
    <row r="29" spans="1:11" ht="56.25" customHeight="1">
      <c r="A29" s="116">
        <v>16</v>
      </c>
      <c r="B29" s="116">
        <v>600</v>
      </c>
      <c r="C29" s="116">
        <v>60016</v>
      </c>
      <c r="D29" s="107" t="s">
        <v>91</v>
      </c>
      <c r="E29" s="117">
        <v>500000</v>
      </c>
      <c r="F29" s="117">
        <v>500000</v>
      </c>
      <c r="G29" s="117">
        <v>30000</v>
      </c>
      <c r="H29" s="117">
        <v>470000</v>
      </c>
      <c r="I29" s="119"/>
      <c r="J29" s="114"/>
      <c r="K29" s="114"/>
    </row>
    <row r="30" spans="1:11" ht="45.75" customHeight="1">
      <c r="A30" s="116">
        <v>17</v>
      </c>
      <c r="B30" s="116">
        <v>600</v>
      </c>
      <c r="C30" s="116">
        <v>60016</v>
      </c>
      <c r="D30" s="107" t="s">
        <v>92</v>
      </c>
      <c r="E30" s="117">
        <v>50000</v>
      </c>
      <c r="F30" s="117">
        <v>50000</v>
      </c>
      <c r="G30" s="117">
        <v>50000</v>
      </c>
      <c r="H30" s="117"/>
      <c r="I30" s="119"/>
      <c r="J30" s="114"/>
      <c r="K30" s="114"/>
    </row>
    <row r="31" spans="1:11" ht="48" customHeight="1">
      <c r="A31" s="116">
        <v>18</v>
      </c>
      <c r="B31" s="116">
        <v>600</v>
      </c>
      <c r="C31" s="116">
        <v>60016</v>
      </c>
      <c r="D31" s="107" t="s">
        <v>93</v>
      </c>
      <c r="E31" s="117">
        <v>12197.08</v>
      </c>
      <c r="F31" s="117">
        <v>12197.08</v>
      </c>
      <c r="G31" s="117">
        <v>12197.08</v>
      </c>
      <c r="H31" s="117"/>
      <c r="I31" s="119"/>
      <c r="J31" s="114"/>
      <c r="K31" s="114"/>
    </row>
    <row r="32" spans="1:11" ht="53.25" customHeight="1">
      <c r="A32" s="108" t="s">
        <v>94</v>
      </c>
      <c r="B32" s="108"/>
      <c r="C32" s="108"/>
      <c r="D32" s="121"/>
      <c r="E32" s="122">
        <f>E24+E25+E26+E27+E28+E29+E30+E31</f>
        <v>4903197.08</v>
      </c>
      <c r="F32" s="122">
        <f>F24+F25+F26+F27+F28+F29+F30+F31</f>
        <v>4903197.08</v>
      </c>
      <c r="G32" s="122">
        <f>G24+G25+G26++G27+G28+G29+G30+G31</f>
        <v>402197.08</v>
      </c>
      <c r="H32" s="122">
        <f>H24+H25+H26+H27+H28+H29</f>
        <v>3251000</v>
      </c>
      <c r="I32" s="123" t="s">
        <v>95</v>
      </c>
      <c r="J32" s="124"/>
      <c r="K32" s="124"/>
    </row>
    <row r="33" spans="1:11" ht="47.25" customHeight="1">
      <c r="A33" s="116">
        <v>19</v>
      </c>
      <c r="B33" s="116">
        <v>700</v>
      </c>
      <c r="C33" s="116">
        <v>70005</v>
      </c>
      <c r="D33" s="107" t="s">
        <v>96</v>
      </c>
      <c r="E33" s="117">
        <v>47500</v>
      </c>
      <c r="F33" s="117">
        <v>47500</v>
      </c>
      <c r="G33" s="117">
        <v>47500</v>
      </c>
      <c r="H33" s="117"/>
      <c r="I33" s="119"/>
      <c r="J33" s="114"/>
      <c r="K33" s="114"/>
    </row>
    <row r="34" spans="1:11" ht="48.75" customHeight="1">
      <c r="A34" s="116">
        <v>20</v>
      </c>
      <c r="B34" s="116">
        <v>700</v>
      </c>
      <c r="C34" s="116">
        <v>70005</v>
      </c>
      <c r="D34" s="107" t="s">
        <v>97</v>
      </c>
      <c r="E34" s="117">
        <v>9748.68</v>
      </c>
      <c r="F34" s="117">
        <v>9748.68</v>
      </c>
      <c r="G34" s="117">
        <v>9748.68</v>
      </c>
      <c r="H34" s="117"/>
      <c r="I34" s="119"/>
      <c r="J34" s="114"/>
      <c r="K34" s="114"/>
    </row>
    <row r="35" spans="1:11" ht="44.25" customHeight="1">
      <c r="A35" s="116">
        <v>21</v>
      </c>
      <c r="B35" s="116">
        <v>700</v>
      </c>
      <c r="C35" s="116">
        <v>70005</v>
      </c>
      <c r="D35" s="107" t="s">
        <v>98</v>
      </c>
      <c r="E35" s="117">
        <v>10220.39</v>
      </c>
      <c r="F35" s="117">
        <v>10220.39</v>
      </c>
      <c r="G35" s="117">
        <v>10220.39</v>
      </c>
      <c r="H35" s="117"/>
      <c r="I35" s="119"/>
      <c r="J35" s="114"/>
      <c r="K35" s="114"/>
    </row>
    <row r="36" spans="1:11" ht="48.75" customHeight="1">
      <c r="A36" s="116">
        <v>22</v>
      </c>
      <c r="B36" s="116">
        <v>700</v>
      </c>
      <c r="C36" s="116">
        <v>70005</v>
      </c>
      <c r="D36" s="107" t="s">
        <v>99</v>
      </c>
      <c r="E36" s="117">
        <v>15611.37</v>
      </c>
      <c r="F36" s="117">
        <v>15611.37</v>
      </c>
      <c r="G36" s="117">
        <v>15611.37</v>
      </c>
      <c r="H36" s="117"/>
      <c r="I36" s="119"/>
      <c r="J36" s="114"/>
      <c r="K36" s="114"/>
    </row>
    <row r="37" spans="1:11" ht="48.75" customHeight="1">
      <c r="A37" s="116">
        <v>23</v>
      </c>
      <c r="B37" s="116">
        <v>700</v>
      </c>
      <c r="C37" s="116">
        <v>70005</v>
      </c>
      <c r="D37" s="107" t="s">
        <v>100</v>
      </c>
      <c r="E37" s="117">
        <v>30000</v>
      </c>
      <c r="F37" s="117">
        <v>30000</v>
      </c>
      <c r="G37" s="117">
        <v>30000</v>
      </c>
      <c r="H37" s="117"/>
      <c r="I37" s="119"/>
      <c r="J37" s="114"/>
      <c r="K37" s="114"/>
    </row>
    <row r="38" spans="1:11" ht="48.75" customHeight="1">
      <c r="A38" s="116"/>
      <c r="B38" s="116"/>
      <c r="C38" s="116"/>
      <c r="D38" s="107" t="s">
        <v>33</v>
      </c>
      <c r="E38" s="117">
        <v>60000</v>
      </c>
      <c r="F38" s="117">
        <v>60000</v>
      </c>
      <c r="G38" s="117">
        <v>60000</v>
      </c>
      <c r="H38" s="117"/>
      <c r="I38" s="119"/>
      <c r="J38" s="114"/>
      <c r="K38" s="114"/>
    </row>
    <row r="39" spans="1:11" ht="48.75" customHeight="1">
      <c r="A39" s="108" t="s">
        <v>101</v>
      </c>
      <c r="B39" s="108"/>
      <c r="C39" s="108"/>
      <c r="D39" s="121"/>
      <c r="E39" s="122">
        <f>SUM(E33:E38)-E37</f>
        <v>143080.44</v>
      </c>
      <c r="F39" s="122">
        <f>SUM(F33:F38)-F37</f>
        <v>143080.44</v>
      </c>
      <c r="G39" s="122">
        <f>SUM(G33:G38)-G37</f>
        <v>143080.44</v>
      </c>
      <c r="H39" s="122"/>
      <c r="I39" s="123" t="s">
        <v>102</v>
      </c>
      <c r="J39" s="124"/>
      <c r="K39" s="124"/>
    </row>
    <row r="40" spans="1:11" ht="48.75" customHeight="1">
      <c r="A40" s="125">
        <v>24</v>
      </c>
      <c r="B40" s="125">
        <v>750</v>
      </c>
      <c r="C40" s="125">
        <v>75023</v>
      </c>
      <c r="D40" s="126" t="s">
        <v>103</v>
      </c>
      <c r="E40" s="127">
        <v>1000000</v>
      </c>
      <c r="F40" s="127">
        <v>1000000</v>
      </c>
      <c r="G40" s="127"/>
      <c r="H40" s="128"/>
      <c r="I40" s="129" t="s">
        <v>104</v>
      </c>
      <c r="J40" s="130"/>
      <c r="K40" s="131"/>
    </row>
    <row r="41" spans="1:11" ht="48.75" customHeight="1">
      <c r="A41" s="125">
        <v>25</v>
      </c>
      <c r="B41" s="125">
        <v>750</v>
      </c>
      <c r="C41" s="125">
        <v>75023</v>
      </c>
      <c r="D41" s="126" t="s">
        <v>105</v>
      </c>
      <c r="E41" s="127">
        <v>0</v>
      </c>
      <c r="F41" s="127">
        <v>0</v>
      </c>
      <c r="G41" s="127">
        <v>0</v>
      </c>
      <c r="H41" s="128"/>
      <c r="I41" s="129"/>
      <c r="J41" s="130"/>
      <c r="K41" s="131"/>
    </row>
    <row r="42" spans="1:11" ht="48.75" customHeight="1">
      <c r="A42" s="125"/>
      <c r="B42" s="125"/>
      <c r="C42" s="125"/>
      <c r="D42" s="107" t="s">
        <v>33</v>
      </c>
      <c r="E42" s="127">
        <v>17000</v>
      </c>
      <c r="F42" s="127">
        <v>17000</v>
      </c>
      <c r="G42" s="127">
        <v>17000</v>
      </c>
      <c r="H42" s="128"/>
      <c r="I42" s="129"/>
      <c r="J42" s="130"/>
      <c r="K42" s="131"/>
    </row>
    <row r="43" spans="1:11" ht="36.75" customHeight="1">
      <c r="A43" s="108" t="s">
        <v>106</v>
      </c>
      <c r="B43" s="108"/>
      <c r="C43" s="108"/>
      <c r="D43" s="121"/>
      <c r="E43" s="122">
        <f>SUM(E40+E42)</f>
        <v>1017000</v>
      </c>
      <c r="F43" s="122">
        <f>SUM(F40+F42)</f>
        <v>1017000</v>
      </c>
      <c r="G43" s="122">
        <f>SUM(G40+G42)</f>
        <v>17000</v>
      </c>
      <c r="H43" s="122"/>
      <c r="I43" s="123" t="s">
        <v>107</v>
      </c>
      <c r="J43" s="124"/>
      <c r="K43" s="124"/>
    </row>
    <row r="44" spans="1:11" ht="60.75" customHeight="1">
      <c r="A44" s="116">
        <v>26</v>
      </c>
      <c r="B44" s="116">
        <v>801</v>
      </c>
      <c r="C44" s="116">
        <v>80101</v>
      </c>
      <c r="D44" s="107" t="s">
        <v>108</v>
      </c>
      <c r="E44" s="117">
        <v>370000</v>
      </c>
      <c r="F44" s="117">
        <v>370000</v>
      </c>
      <c r="G44" s="117">
        <v>92500</v>
      </c>
      <c r="H44" s="117"/>
      <c r="I44" s="119" t="s">
        <v>109</v>
      </c>
      <c r="J44" s="132"/>
      <c r="K44" s="114"/>
    </row>
    <row r="45" spans="1:11" ht="44.25" customHeight="1">
      <c r="A45" s="116">
        <v>27</v>
      </c>
      <c r="B45" s="116">
        <v>801</v>
      </c>
      <c r="C45" s="116">
        <v>80101</v>
      </c>
      <c r="D45" s="107" t="s">
        <v>110</v>
      </c>
      <c r="E45" s="117">
        <v>151000</v>
      </c>
      <c r="F45" s="117">
        <v>151000</v>
      </c>
      <c r="G45" s="117">
        <v>22650</v>
      </c>
      <c r="H45" s="117"/>
      <c r="I45" s="119" t="s">
        <v>111</v>
      </c>
      <c r="J45" s="132"/>
      <c r="K45" s="114"/>
    </row>
    <row r="46" spans="1:11" ht="54" customHeight="1">
      <c r="A46" s="116">
        <v>28</v>
      </c>
      <c r="B46" s="116">
        <v>801</v>
      </c>
      <c r="C46" s="116">
        <v>80101</v>
      </c>
      <c r="D46" s="107" t="s">
        <v>112</v>
      </c>
      <c r="E46" s="117">
        <v>95000</v>
      </c>
      <c r="F46" s="117">
        <v>95000</v>
      </c>
      <c r="G46" s="117">
        <v>23750</v>
      </c>
      <c r="H46" s="117"/>
      <c r="I46" s="119" t="s">
        <v>113</v>
      </c>
      <c r="J46" s="132"/>
      <c r="K46" s="114"/>
    </row>
    <row r="47" spans="1:11" ht="45.75" customHeight="1">
      <c r="A47" s="116">
        <v>29</v>
      </c>
      <c r="B47" s="116">
        <v>801</v>
      </c>
      <c r="C47" s="116">
        <v>80101</v>
      </c>
      <c r="D47" s="107" t="s">
        <v>114</v>
      </c>
      <c r="E47" s="117">
        <v>60000</v>
      </c>
      <c r="F47" s="117">
        <v>60000</v>
      </c>
      <c r="G47" s="117">
        <v>60000</v>
      </c>
      <c r="H47" s="117"/>
      <c r="I47" s="119"/>
      <c r="J47" s="114"/>
      <c r="K47" s="114"/>
    </row>
    <row r="48" spans="1:11" ht="44.25" customHeight="1">
      <c r="A48" s="116">
        <v>30</v>
      </c>
      <c r="B48" s="116">
        <v>801</v>
      </c>
      <c r="C48" s="116">
        <v>80101</v>
      </c>
      <c r="D48" s="107" t="s">
        <v>115</v>
      </c>
      <c r="E48" s="117">
        <v>126000</v>
      </c>
      <c r="F48" s="117">
        <v>126000</v>
      </c>
      <c r="G48" s="117">
        <v>63000</v>
      </c>
      <c r="H48" s="117"/>
      <c r="I48" s="119" t="s">
        <v>116</v>
      </c>
      <c r="J48" s="114"/>
      <c r="K48" s="114"/>
    </row>
    <row r="49" spans="1:11" ht="44.25" customHeight="1">
      <c r="A49" s="116">
        <v>31</v>
      </c>
      <c r="B49" s="116">
        <v>801</v>
      </c>
      <c r="C49" s="116">
        <v>80101</v>
      </c>
      <c r="D49" s="107" t="s">
        <v>117</v>
      </c>
      <c r="E49" s="117">
        <v>120000</v>
      </c>
      <c r="F49" s="117">
        <v>120000</v>
      </c>
      <c r="G49" s="117">
        <v>60000</v>
      </c>
      <c r="H49" s="117"/>
      <c r="I49" s="119" t="s">
        <v>118</v>
      </c>
      <c r="J49" s="114"/>
      <c r="K49" s="114"/>
    </row>
    <row r="50" spans="1:11" ht="58.5" customHeight="1">
      <c r="A50" s="116">
        <v>32</v>
      </c>
      <c r="B50" s="116">
        <v>801</v>
      </c>
      <c r="C50" s="116">
        <v>80101</v>
      </c>
      <c r="D50" s="107" t="s">
        <v>119</v>
      </c>
      <c r="E50" s="117">
        <v>140000</v>
      </c>
      <c r="F50" s="117">
        <v>140000</v>
      </c>
      <c r="G50" s="117">
        <v>53425.54</v>
      </c>
      <c r="H50" s="117">
        <v>86574.46</v>
      </c>
      <c r="I50" s="119"/>
      <c r="J50" s="114"/>
      <c r="K50" s="114"/>
    </row>
    <row r="51" spans="1:11" ht="58.5" customHeight="1">
      <c r="A51" s="116">
        <v>33</v>
      </c>
      <c r="B51" s="116">
        <v>801</v>
      </c>
      <c r="C51" s="116">
        <v>80101</v>
      </c>
      <c r="D51" s="107" t="s">
        <v>120</v>
      </c>
      <c r="E51" s="117">
        <v>10500</v>
      </c>
      <c r="F51" s="117">
        <v>10500</v>
      </c>
      <c r="G51" s="117">
        <v>10500</v>
      </c>
      <c r="H51" s="117"/>
      <c r="I51" s="119"/>
      <c r="J51" s="114"/>
      <c r="K51" s="114"/>
    </row>
    <row r="52" spans="1:11" ht="36.75" customHeight="1">
      <c r="A52" s="133" t="s">
        <v>121</v>
      </c>
      <c r="B52" s="133"/>
      <c r="C52" s="133"/>
      <c r="D52" s="134"/>
      <c r="E52" s="122">
        <f>SUM(E44:E51)</f>
        <v>1072500</v>
      </c>
      <c r="F52" s="122">
        <f>SUM(F44:F51)</f>
        <v>1072500</v>
      </c>
      <c r="G52" s="122">
        <f>SUM(G44:G51)</f>
        <v>385825.54</v>
      </c>
      <c r="H52" s="122">
        <f>SUM(H50)</f>
        <v>86574.46</v>
      </c>
      <c r="I52" s="135" t="s">
        <v>122</v>
      </c>
      <c r="J52" s="136"/>
      <c r="K52" s="137"/>
    </row>
    <row r="53" spans="1:11" ht="46.5" customHeight="1">
      <c r="A53" s="116">
        <v>34</v>
      </c>
      <c r="B53" s="116">
        <v>900</v>
      </c>
      <c r="C53" s="116">
        <v>90015</v>
      </c>
      <c r="D53" s="107" t="s">
        <v>123</v>
      </c>
      <c r="E53" s="117">
        <v>200000</v>
      </c>
      <c r="F53" s="117">
        <v>200000</v>
      </c>
      <c r="G53" s="117">
        <v>200000</v>
      </c>
      <c r="H53" s="117"/>
      <c r="I53" s="119"/>
      <c r="J53" s="114"/>
      <c r="K53" s="114"/>
    </row>
    <row r="54" spans="1:11" ht="45.75" customHeight="1">
      <c r="A54" s="133" t="s">
        <v>124</v>
      </c>
      <c r="B54" s="133"/>
      <c r="C54" s="133"/>
      <c r="D54" s="138"/>
      <c r="E54" s="122">
        <f>SUM(E53)</f>
        <v>200000</v>
      </c>
      <c r="F54" s="122">
        <f>SUM(F53)</f>
        <v>200000</v>
      </c>
      <c r="G54" s="122">
        <f>SUM(G53)</f>
        <v>200000</v>
      </c>
      <c r="H54" s="122"/>
      <c r="I54" s="123" t="s">
        <v>125</v>
      </c>
      <c r="J54" s="139"/>
      <c r="K54" s="139"/>
    </row>
    <row r="55" spans="1:11" ht="46.5" customHeight="1">
      <c r="A55" s="140" t="s">
        <v>7</v>
      </c>
      <c r="B55" s="140"/>
      <c r="C55" s="140"/>
      <c r="D55" s="141"/>
      <c r="E55" s="142">
        <f>E18+E23+E32+E39+E43+E52+E54</f>
        <v>14023613.56</v>
      </c>
      <c r="F55" s="142">
        <f>F18+F23+F32+F39+F43+F52+F54</f>
        <v>12973613.56</v>
      </c>
      <c r="G55" s="142">
        <f>G18+G23+G32+G39+G43+G52+G54</f>
        <v>1755103.06</v>
      </c>
      <c r="H55" s="143">
        <f>H18+H23+H32+H52</f>
        <v>5850000</v>
      </c>
      <c r="I55" s="144" t="s">
        <v>126</v>
      </c>
      <c r="J55" s="143">
        <f>J18+J52</f>
        <v>2190910.5</v>
      </c>
      <c r="K55" s="145" t="s">
        <v>127</v>
      </c>
    </row>
    <row r="56" spans="1:11" ht="12.75">
      <c r="A56" s="88"/>
      <c r="B56" s="88"/>
      <c r="C56" s="88"/>
      <c r="D56" s="88"/>
      <c r="E56" s="88"/>
      <c r="F56" s="88"/>
      <c r="G56" s="88"/>
      <c r="H56" s="88"/>
      <c r="I56" s="88"/>
      <c r="J56" s="88"/>
      <c r="K56" s="88"/>
    </row>
    <row r="57" spans="1:12" ht="12.75">
      <c r="A57" s="88" t="s">
        <v>128</v>
      </c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146"/>
    </row>
    <row r="58" spans="1:12" ht="12.75">
      <c r="A58" s="88" t="s">
        <v>129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146"/>
    </row>
    <row r="59" spans="1:12" ht="12.75">
      <c r="A59" s="88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146"/>
    </row>
    <row r="60" spans="1:12" ht="12.75">
      <c r="A60" s="88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146"/>
    </row>
    <row r="61" spans="1:12" ht="12.75">
      <c r="A61" s="88"/>
      <c r="C61" s="88"/>
      <c r="D61" s="88"/>
      <c r="E61" s="88"/>
      <c r="F61" s="88"/>
      <c r="G61" s="88"/>
      <c r="H61" s="88"/>
      <c r="I61" s="88"/>
      <c r="J61" s="88"/>
      <c r="K61" s="88"/>
      <c r="L61" s="146"/>
    </row>
    <row r="62" spans="1:11" ht="12.75">
      <c r="A62" s="88"/>
      <c r="C62" s="88"/>
      <c r="D62" s="88"/>
      <c r="E62" s="88"/>
      <c r="F62" s="88"/>
      <c r="G62" s="88"/>
      <c r="H62" s="88"/>
      <c r="I62" s="88"/>
      <c r="J62" s="88"/>
      <c r="K62" s="88"/>
    </row>
    <row r="63" spans="1:11" ht="12.75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</row>
  </sheetData>
  <mergeCells count="22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8:C18"/>
    <mergeCell ref="A23:C23"/>
    <mergeCell ref="A32:C32"/>
    <mergeCell ref="A39:C39"/>
    <mergeCell ref="A43:C43"/>
    <mergeCell ref="A52:C52"/>
    <mergeCell ref="A54:C54"/>
    <mergeCell ref="A55:C55"/>
  </mergeCells>
  <printOptions/>
  <pageMargins left="0.7875" right="0.7875" top="0.7875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Magdalena Kieplin</cp:lastModifiedBy>
  <cp:lastPrinted>2011-04-27T06:43:35Z</cp:lastPrinted>
  <dcterms:created xsi:type="dcterms:W3CDTF">2011-03-30T12:39:15Z</dcterms:created>
  <dcterms:modified xsi:type="dcterms:W3CDTF">2011-04-27T07:08:53Z</dcterms:modified>
  <cp:category/>
  <cp:version/>
  <cp:contentType/>
  <cp:contentStatus/>
  <cp:revision>14</cp:revision>
</cp:coreProperties>
</file>