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6" sheetId="1" r:id="rId1"/>
    <sheet name="Arkusz3" sheetId="2" r:id="rId2"/>
    <sheet name="Arkusz7" sheetId="3" r:id="rId3"/>
    <sheet name="Arkusz8" sheetId="4" r:id="rId4"/>
    <sheet name="Arkusz10" sheetId="5" r:id="rId5"/>
    <sheet name="Arkusz9" sheetId="6" r:id="rId6"/>
    <sheet name="Arkusz11" sheetId="7" r:id="rId7"/>
    <sheet name="Arkusz12" sheetId="8" r:id="rId8"/>
  </sheets>
  <definedNames>
    <definedName name="Excel_BuiltIn_Print_Area_2_5">"#REF!"</definedName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<sst xmlns="http://schemas.openxmlformats.org/spreadsheetml/2006/main" count="579" uniqueCount="370">
  <si>
    <t>Załącznik Nr 1 do Uchwały Rady Gminy Gostynin                                   Nr 5/III/2010 z dnia 29 grudnia 2010r.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</si>
  <si>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</si>
  <si>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</si>
  <si>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</si>
  <si>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</si>
  <si>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</si>
  <si>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</si>
  <si>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</si>
  <si>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</si>
  <si>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</si>
  <si>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</si>
  <si>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</si>
  <si>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</si>
  <si>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</si>
  <si>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</si>
  <si>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</si>
  <si>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>Środki na dofinansowanie własnych inwestycji gmin (związków gmin), powiatów (związków powiatów),samorządów województw, pozyskane z innych źródeł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</si>
  <si>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</si>
  <si>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odpłatnego nabycia prawa własności oraz prawa użytkowania wieczystego nieruchomości</t>
  </si>
  <si>
    <t>Gospodarka mieszkaniowa</t>
  </si>
  <si>
    <t>Wpływy z opłat za zarząd, użytkowanie i użytkowanie wieczyste nieruchomości</t>
  </si>
  <si>
    <t>Administracja publiczna</t>
  </si>
  <si>
    <t>Dochody jednostek samorządu terytorialnego związane z realizacją zadań z zakresu administracji rządowej oraz innych zadań zleconych ustawami</t>
  </si>
  <si>
    <t>Grzywny i inne kary pieniężne od osób prawnych i innych jednostek organizacyjnych</t>
  </si>
  <si>
    <t xml:space="preserve">Wpływy z usług 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</si>
  <si>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</si>
  <si>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</si>
  <si>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</si>
  <si>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</si>
  <si>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</si>
  <si>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transportu</t>
  </si>
  <si>
    <t>Podatek od czynności cywilnoprawnych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</si>
  <si>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</si>
  <si>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</si>
  <si>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</si>
  <si>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</si>
  <si>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 xml:space="preserve">Wpływy z opłaty eksploatacyjnej </t>
  </si>
  <si>
    <t>Wpływy z opłat za koncesje i licencje</t>
  </si>
  <si>
    <t xml:space="preserve">Wpływy z różnych opłat </t>
  </si>
  <si>
    <t>Odsetki od nieterminowych wpłat z tytułu podatków i opłat</t>
  </si>
  <si>
    <t>Różne rozliczenia</t>
  </si>
  <si>
    <t>Subwencje ogólne z budżetu państwa</t>
  </si>
  <si>
    <t>Pozostałe odsetki</t>
  </si>
  <si>
    <t xml:space="preserve">Oświata i wychowanie </t>
  </si>
  <si>
    <t>Wpływy z różnych dochodów</t>
  </si>
  <si>
    <t>Pomoc Społeczna</t>
  </si>
  <si>
    <t>Dotacje celowe otrzymane z budżetu państwa na realizację własnych zadań bieżących gmin (związków gmin)</t>
  </si>
  <si>
    <t>Gospodarka komunalna i ochrona środowiska</t>
  </si>
  <si>
    <t>Wpływy z różnych opłat</t>
  </si>
  <si>
    <t>Kultura fizyczna i sport</t>
  </si>
  <si>
    <t>Dotacje celowe w ramach programów finansowych z udziałem środków europejskich oraz środków o których mowa w art.5 ust.1 pkt 3 oraz ust.3 pkt.5 i 6 ustawy, lub płatności w ramach budżetu środków europejskich</t>
  </si>
  <si>
    <t>Dochody ogółem</t>
  </si>
  <si>
    <t>Uzasadnienie.</t>
  </si>
  <si>
    <t>1. Dokonuje się zmian planu dochodów o uzyskane dotacje:</t>
  </si>
  <si>
    <t>- Dział 852 - zmniejszenie planu dochodów w związku z Decyzjami Wojewody Mazowieckiego na łączną kwotę: -40 100,00zł  :</t>
  </si>
  <si>
    <t>Rozdz. 85295-zmniejszenie planu dotacji o kwotę 54.600,00zł w związku z niedoborem środków przeznaczonych dla ośrodków pomocy społecznej na wypłacenie rodzinom</t>
  </si>
  <si>
    <t>rolniczym poszkodowanym w wyniku tegorocznej powodzi;</t>
  </si>
  <si>
    <t>Rozdz. 85216-zwiększenie planu dochodów o uzyskaną dotację w kwocie 14.500,00zł  z przeznaczeniem na opłacanie zasiłków stałych.</t>
  </si>
  <si>
    <t>2. W wyniku przeprowadzonej analizy wykonania dochodów budżetu, dokonuje się uaktualnienia struktury dochodów, zgodnie z oczekiwanym wykonaniem w 2010r.</t>
  </si>
  <si>
    <t>3. Dział 758-zastosowanie właściwej klasyfikacji budżetowej dla części oświatowej subwencji ogólnej dla jednostek samorządu terytorialnego.</t>
  </si>
  <si>
    <t>4. Dokonuje się zwiększenia dochodów w Dz 926-92605 (Kultura fizyczna i sport) o kwotę : 29.680,00 –( §2007-25.228,00 § 2009– 4.452,00)-realizacja programu „Wyrównanie szans edukacyjnych uczniów poprzez dodatkowe zajęcia rozwijające kompetencje kluczowe – Zagrajmy o sukces”.</t>
  </si>
  <si>
    <t>Załącznik Nr 2 do Uchwały Rady Gminy Gostynina Nr 5/III/2010</t>
  </si>
  <si>
    <t>z dnia 29 grudnia 2010 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</si>
  <si>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</si>
  <si>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2010 r</t>
  </si>
  <si>
    <t>Rozdział</t>
  </si>
  <si>
    <t>Nazwa działu i rozdziału</t>
  </si>
  <si>
    <t xml:space="preserve"> Po zmianie</t>
  </si>
  <si>
    <t>O1030</t>
  </si>
  <si>
    <t>Izby rolnicze</t>
  </si>
  <si>
    <t>Transport i łączność</t>
  </si>
  <si>
    <t>Drogi publiczne gminne</t>
  </si>
  <si>
    <t>Turystyka</t>
  </si>
  <si>
    <t>Pozostała działalność</t>
  </si>
  <si>
    <t>Gospodarka gruntami i nieruchomościami</t>
  </si>
  <si>
    <t>Działalność usługowa</t>
  </si>
  <si>
    <t>Plany zagospodarowania przestrzennego</t>
  </si>
  <si>
    <t>Cmentarze</t>
  </si>
  <si>
    <t>Rady  Gmin (miast i miast na prawach powiatu)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</si>
  <si>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</si>
  <si>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</si>
  <si>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</si>
  <si>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wojewódzkie.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</si>
  <si>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</si>
  <si>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</si>
  <si>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</si>
  <si>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</si>
  <si>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</si>
  <si>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</t>
  </si>
  <si>
    <t>Oświata i wychowanie</t>
  </si>
  <si>
    <t>Szkoły podstawowe</t>
  </si>
  <si>
    <t>Oddziały przedszkolne w szkołach podstawowych</t>
  </si>
  <si>
    <t>Gimnazja</t>
  </si>
  <si>
    <t>Dowożenie uczniów do szkół</t>
  </si>
  <si>
    <t>Dokształcanie i  doskonalenie nauczycieli</t>
  </si>
  <si>
    <t>Ochrona zdrowia</t>
  </si>
  <si>
    <t>Programy polityki zdrowotnej</t>
  </si>
  <si>
    <t>Przeciwdziałanie alkoholizmowi</t>
  </si>
  <si>
    <t>Pomoc społeczna</t>
  </si>
  <si>
    <t>Domy pomocy społecznej</t>
  </si>
  <si>
    <t>Świadczenia rodzinne</t>
  </si>
  <si>
    <t>Dodatki mieszkaniowe</t>
  </si>
  <si>
    <t xml:space="preserve">Zasiłki stałe </t>
  </si>
  <si>
    <t>Ośrodki pomocy  społecznej</t>
  </si>
  <si>
    <t>Pozostałe zadania w zakresie polityki społecznej</t>
  </si>
  <si>
    <t>Edukacyjna opieka wychowawcza</t>
  </si>
  <si>
    <t>Pomoc materialna dla uczniów</t>
  </si>
  <si>
    <t>Oczyszczanie miast i wsi</t>
  </si>
  <si>
    <t>Oświetlenie ulic, placów, dróg</t>
  </si>
  <si>
    <t>Kultura i ochrona dziedzictwa narodowego</t>
  </si>
  <si>
    <t>Domy i ośrodki kultury, świetlice i kluby</t>
  </si>
  <si>
    <t xml:space="preserve">Zadania w zakresie kultury fizycznej i sportu </t>
  </si>
  <si>
    <t>Wydatki ogółem</t>
  </si>
  <si>
    <t>Uzasadnienie:</t>
  </si>
  <si>
    <t>W wyniku przeprowadzonej analizy wykonania wydatków oraz oczekiwanej realizacji wydatków do końca roku 2010 z uwzględnieniem przewidywanych</t>
  </si>
  <si>
    <t>zobowiązań dokonuje się zmian planu.</t>
  </si>
  <si>
    <t>- Dział O10 - Zwiększenie na kwotę 1.000,00zł - obowiązkowa wpłata na rzecz Izb Rolniczych w wysokości 2% uzyskanych wpływów z podatku rolnego,</t>
  </si>
  <si>
    <t xml:space="preserve">- Dział 600 - Zwiększenie o kwotę: 93.000,00zł z przeznaczeniem na zakup usług - udrożnienie rowu  w miejscowości Baby Górne-Białotarsk oraz na bieżące </t>
  </si>
  <si>
    <t>utrzymanie dróg gminnych- kwota 60.000,00zł. (środki przesunięte z oszczędności w dziale 900 – Gospodarka komunalna i ochrona środowiska).</t>
  </si>
  <si>
    <t>- Dział 630 - Zwiększenie o kwotę 4.200,00zł - różne opłaty i składki członkowskie za IV kwartał 2010r. - stowarzyszenia.</t>
  </si>
  <si>
    <t>- Dział 700 - Zaoszczędzone środki w kwocie 100.000,00zł przesuwa się na sfinansowanie wydatków związanych m. in.  z zakupem oleju opałowego, energii elektrycznej</t>
  </si>
  <si>
    <t xml:space="preserve">oraz usług pozostałych dot. budynków gminnych, w których mieszczą się ośrodki zdrowia  (Dział 851-85195- kwota 42.500,00zł) </t>
  </si>
  <si>
    <t>i pożyczek (Dział 757-75702 – kwota 35.000,00zł).oraz pokrycie kosztów obsługi zaciągniętych kredytów i pożyczek.</t>
  </si>
  <si>
    <t>- Dział 710 - Dokonuje się przesunięć kwoty 110.000,00zł z planów zagospodarowania przestrzennego na zakup usług związanych z zimowym utrzymaniem dróg gminnych - odśnieżanie</t>
  </si>
  <si>
    <t>(Dział 900-90003 – kwota 200.000,00zł)</t>
  </si>
  <si>
    <t>- Dział 750 - Dokonuje się urealnienia planu wydatków związanych z funkcjonowaniem Urzędu Gminy oraz Biura Rady. Zaoszczędzone środki z wynagrodzeń pracowniczych i składek</t>
  </si>
  <si>
    <t>na ubezpieczenia społeczne przesuwa się na pokrycie bieżących wydatków oraz planowanych zobowiązań. Zwiększa się odpis na ZFŚS o kwotę – 23.052,00zł w związku z dokonaną</t>
  </si>
  <si>
    <t>korektą zatrudnienia oraz przeznacza się kwotę 4.500,00zł na zakup komputera.</t>
  </si>
  <si>
    <t>- Dział 754 - Zwiększenie o kwotę 60.280,00zł z przeznaczeniem na zakup usług pozostałych, remontowych  w strażach, zakup energii, ubezpieczenia pojazdów.</t>
  </si>
  <si>
    <t xml:space="preserve">- Dział 851 - Niewykorzystane środki w kwocie 36.280,00zł z realizacji ,,Programu profilaktyki raka szyjki macicy na rok 2010" przeznacza się na sfinansowanie wkładu własnego - </t>
  </si>
  <si>
    <t>stypendia dla uczniów.</t>
  </si>
  <si>
    <t xml:space="preserve">- Dział 801 rozdz. 80101 - przesunięcie środków z wynagrodzeń osobowych i pochodnych na zakup biletów miesięcznych, oleju opałowego oraz wyposażenia. Dokonano korekty odpisu </t>
  </si>
  <si>
    <t>na ZFŚS w kwocie -  6.616,57zł.</t>
  </si>
  <si>
    <t xml:space="preserve">- Dział 801 rozdz. 80103, 80110 - niewykorzystane środki z przeznaczeniem na zakup pomocy dydaktycznych, usług pozostałych i zdrowotnych przesuwa się na wydatki związane </t>
  </si>
  <si>
    <t xml:space="preserve"> z doskonaleniem zawodowym nauczycieli. Dokonano korekty odpisu na ZFŚS w kwocie – 8.626,44zł. Środki przesunięto z wynagrodzeń osobowych pracowników.</t>
  </si>
  <si>
    <t>- Dział 801 rozdz. 80113 - zwiększenie planu na zakup paliwa z oszczędności na wynagrodzeniach osobowych i pochodnych.</t>
  </si>
  <si>
    <t xml:space="preserve">- Dział 852 - Zmniejszenie środków w kwocie: 40.100,00zł - Decyzje Wojewody Mazowieckiego - zmniejszenie kwoty wypłaty świadczeń społecznych. Dokonuje się urealnienia planu wydatków </t>
  </si>
  <si>
    <t>związanych z funkcjonowaniem ośrodka pomocy społecznej, zakupem usług pozostałych – domy pomocy społecznej.</t>
  </si>
  <si>
    <t>- Dział 853 - Urealnienie planu  -  końcowe rozliczenie Projektu Kapitał Ludzki -,, Można inaczej".</t>
  </si>
  <si>
    <t xml:space="preserve">- Dział 900 - Zwiększenie wydatków na zakup energii i konserwacji oświetlenia drogowego z zaoszczędzonych środków m. in. na wynagrodzeniach osobowych i pochodnych pracowników  robót </t>
  </si>
  <si>
    <t>interwencyjnych i publicznych.</t>
  </si>
  <si>
    <t>- Dział 926 - Zwiększenie o kwotę 29.680,00zł - realizacja projektu ,,Wyrównanie szans edukacyjnych uczniów poprzez dodatkowe zajęcia rozwijające kompetencje kluczowe - Zagrajmy o sukces".</t>
  </si>
  <si>
    <t>Załącznik Nr 2a  do Uchwały Rady Gminy Gostynin          Nr 5/III/2010   z dnia 29 grudnia 2010 roku.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</si>
  <si>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</si>
  <si>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</si>
  <si>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</si>
  <si>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</si>
  <si>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</si>
  <si>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</si>
  <si>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</si>
  <si>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</si>
  <si>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</si>
  <si>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</si>
  <si>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Transport  i łączność</t>
  </si>
  <si>
    <t>Rady gmin (miast i miast na prawach powiatu)</t>
  </si>
  <si>
    <t>Spis powszechny i inne</t>
  </si>
  <si>
    <t>Urzędy naczelnych organów władzy państwowej,kontroli i ochrony prawa</t>
  </si>
  <si>
    <t>Wybory do rad gmin, powiatów i sejmików województw, wybory wójtów, burmistrzów i prezydentów miast oraz referenda gminne</t>
  </si>
  <si>
    <t xml:space="preserve">Dokształcanie  i doskonalenie nauczycieli </t>
  </si>
  <si>
    <t>Zasiłki stałe</t>
  </si>
  <si>
    <t>Ośrodki pomocy społecznej</t>
  </si>
  <si>
    <t xml:space="preserve">Pozostała działalność </t>
  </si>
  <si>
    <t>Domy i ośrodki kultury</t>
  </si>
  <si>
    <t>Zadania w zakresie kultury fizycznej i sportu</t>
  </si>
  <si>
    <t>Ogółem wydatki</t>
  </si>
  <si>
    <t>Załącznik Nr 2b do Uchwały Rady Gminy Gostynin Nr 5/III/2010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</si>
  <si>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</si>
  <si>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</si>
  <si>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</si>
  <si>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</si>
  <si>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</si>
  <si>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</si>
  <si>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</si>
  <si>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Urzędy Gmin</t>
  </si>
  <si>
    <t>Załącznik Nr 3 do Uchwały Rady Gminy Gostynin Nr 5/III/2010</t>
  </si>
  <si>
    <t xml:space="preserve">                                                                                     </t>
  </si>
  <si>
    <t>z dnia 29 grudnia  2010r .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</si>
  <si>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</si>
  <si>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</si>
  <si>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</si>
  <si>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</si>
  <si>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</si>
  <si>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</si>
  <si>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</si>
  <si>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</si>
  <si>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</si>
  <si>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</si>
  <si>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</si>
  <si>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</si>
  <si>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</si>
  <si>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O1010</t>
  </si>
  <si>
    <t>Budowa sieci wodociągowej wraz z przyłączami we wsi Huta Zaborowska – dł. sieci – 805 mb / p. 3 szt.</t>
  </si>
  <si>
    <t xml:space="preserve">A.      
B.
C.       3 000,00
</t>
  </si>
  <si>
    <t>Rozbudowa istniejących sieci wodociągowych i kanalizacyjnych m. in. w m. Gorzewo, Antoninów.</t>
  </si>
  <si>
    <t xml:space="preserve">A.      
B. 
C.    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</si>
  <si>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</si>
  <si>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</si>
  <si>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</si>
  <si>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75 000,00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</si>
  <si>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</si>
  <si>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</si>
  <si>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</si>
  <si>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</si>
  <si>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</si>
  <si>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</si>
  <si>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 xml:space="preserve">RAZEM  </t>
  </si>
  <si>
    <t xml:space="preserve">A.      
B. 2 595 908,00
C.    263 000,00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</si>
  <si>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</si>
  <si>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</si>
  <si>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</si>
  <si>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</si>
  <si>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Razem 400</t>
  </si>
  <si>
    <t>Przebudowa drogi gminnej Zaborów Nowy - Sokołów - II etap.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</si>
  <si>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</si>
  <si>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</si>
  <si>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</si>
  <si>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</si>
  <si>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</si>
  <si>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67 000,00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</si>
  <si>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</si>
  <si>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</si>
  <si>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</si>
  <si>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</si>
  <si>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Opracowanie projektów budowlanych dróg gminnych : m.in.. Białe - Antoninów, Polesie - Ratajki/Budy Kozickie, Wola Dziankowska (granica gminy) - Rębów, Bierzewice.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</si>
  <si>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</si>
  <si>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</si>
  <si>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</si>
  <si>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Budowa chodnika z kostki brukowej w pasie drogi gminnej w Białem na długości ok.. 150 mb.</t>
  </si>
  <si>
    <t>Projekt stałej organizacji ruchu na drodze gminnej Gostynin-Stefanów</t>
  </si>
  <si>
    <t>Razem 600</t>
  </si>
  <si>
    <t xml:space="preserve">A.      67 000,00  
B. 1 432 280,00
C.  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</si>
  <si>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</si>
  <si>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</si>
  <si>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</si>
  <si>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</si>
  <si>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</si>
  <si>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</si>
  <si>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</si>
  <si>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</si>
  <si>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</si>
  <si>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</si>
  <si>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</si>
  <si>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</si>
  <si>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</si>
  <si>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</si>
  <si>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Wykonanie dwóch bramek na boisku sportowym na gruncie gminnym, niwelacja boiska, zakup murawy w m. Choinek</t>
  </si>
  <si>
    <t>Zakupy inwestycyjne – wykup działek</t>
  </si>
  <si>
    <t>Razem 700</t>
  </si>
  <si>
    <t>A.      
B. 252 309,40
C. 3 620 000,00</t>
  </si>
  <si>
    <t>Zakup komputera do Urzędu Gminy Gostynin</t>
  </si>
  <si>
    <t>po zmianie</t>
  </si>
  <si>
    <t xml:space="preserve">Zakup samochodu strażackiego </t>
  </si>
  <si>
    <t>Razem 754</t>
  </si>
  <si>
    <t>Zespół Szkoły Podstawowej i Gimnazjum w Lucieniu- utworzenie szkolnego placu zabaw, wykonanie kładki pieszej nad rzeką.</t>
  </si>
  <si>
    <t xml:space="preserve">A.    50 000,00     
B. 110 500,00
C.
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</si>
  <si>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</si>
  <si>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</si>
  <si>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</si>
  <si>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277 500,000
C.
</t>
  </si>
  <si>
    <t>Szkoła Podstawowa w Zwoleniu - wykonanie boiska szkolnego  (bieżnia), wykonanie placu zabaw.</t>
  </si>
  <si>
    <t xml:space="preserve">A.      
B. 71 250,00
C.
</t>
  </si>
  <si>
    <t>Szkoła Podstawowa w Zwoleniu -ocieplenie budynku</t>
  </si>
  <si>
    <t xml:space="preserve">A.      
B. 128 350,00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</si>
  <si>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</si>
  <si>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</si>
  <si>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</si>
  <si>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Razem 801</t>
  </si>
  <si>
    <t xml:space="preserve">A.  113 850,00     B.  587 600,00    C. </t>
  </si>
  <si>
    <t>Budowa i rozbudowa oświetlenia ulicznego.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</si>
  <si>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</si>
  <si>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</si>
  <si>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</si>
  <si>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</si>
  <si>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</si>
  <si>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</si>
  <si>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</si>
  <si>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</si>
  <si>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Razem 921</t>
  </si>
  <si>
    <t>A.      
B. 129 274,00
C.</t>
  </si>
  <si>
    <t>A.     180 850,00 
B.   4 997 371,40
C.   3 883 000,00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</si>
  <si>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</si>
  <si>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</si>
  <si>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</si>
  <si>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</si>
  <si>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</si>
  <si>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wpłaty osób fizycznych za wykonanie przyłączy wodociągowych</t>
  </si>
  <si>
    <t xml:space="preserve">środki pozyskane na budowę inwestycji </t>
  </si>
  <si>
    <t xml:space="preserve">uwaga: </t>
  </si>
  <si>
    <t>pożyczki poz. 2, 5, 6 w łącznej kwocie 2 635 155,74zł</t>
  </si>
  <si>
    <t>kredyty: pozostałe pozycje w łącznej kwocie: 4 560 775,57zł</t>
  </si>
  <si>
    <t xml:space="preserve">W budżecie uwzględniono wydatki z kolumn 8 i 9 tabeli oraz: </t>
  </si>
  <si>
    <t xml:space="preserve">      75 000,00 z poz. 5 lit. C - wpłaty osób fizycznych za wykonanie przyłączy kanalizacyjnych w m. Bierzewice</t>
  </si>
  <si>
    <t xml:space="preserve">      67 000,00 zł. z poz. 16. lit. A dotacja z FOGR.</t>
  </si>
  <si>
    <t>111.750,00zł  z poz. 40 lit. B dotacja z RPOWM</t>
  </si>
  <si>
    <t>9.350,00zł – z poz. 42 lit. B dotacja z RPOWM</t>
  </si>
  <si>
    <t xml:space="preserve">                                                       Załącznik nr 4 do Uchwały Rady Gminy w Gostyninie Nr 5/III/2010</t>
  </si>
  <si>
    <t xml:space="preserve">                                                       z dnia 29 grudnia 2010r.</t>
  </si>
  <si>
    <t>DOTACJE PODMIOTOWE</t>
  </si>
  <si>
    <t>Nazwa instytucji</t>
  </si>
  <si>
    <t>Kwota dotacji</t>
  </si>
  <si>
    <t>Plan</t>
  </si>
  <si>
    <t>Plan po zmianie</t>
  </si>
  <si>
    <t>Gminne Centrum Kultury I Tradycji Wsi Gminy Gostynin w Białem</t>
  </si>
  <si>
    <t>Gminna Biblioteka Publiczna w Gostyninie z/s w Solcu</t>
  </si>
  <si>
    <t>Zwiększono kwotę dotacji podmiotowej dla Gminnego Centrum Kultury I Tradycji Wsi Gminy Gostynin w Białem w kwocie:   1.110,00zł</t>
  </si>
  <si>
    <t xml:space="preserve">     Załącznik Nr 5 do Uchwały Rady Gminy Gostynin Nr 5/III/2010</t>
  </si>
  <si>
    <t>z dnia 29 grudnia 2010r.</t>
  </si>
  <si>
    <t>Dotacje celowe dla podmiotów zaliczanych i niezaliczanych do sektora finansów publicznych w 2010 r.</t>
  </si>
  <si>
    <t>Treść</t>
  </si>
  <si>
    <t>Jednostki sektora finansów publicznych</t>
  </si>
  <si>
    <t>Nazwa jednostki</t>
  </si>
  <si>
    <t>Gmina Miasta Gostynina</t>
  </si>
  <si>
    <t>zmiana</t>
  </si>
  <si>
    <t>Gmina Miasta Płocka</t>
  </si>
  <si>
    <t>Województwo Mazowieckie</t>
  </si>
  <si>
    <t>Zmniejszenie kwoty dotacji w poz. 13 o kwotę 36.280,00zł wynika z rozliczenia środków pieniężnych przekazanych Gminie Miasta Gostynina na realizację ,,Programu profilaktyki raka szyjki macicy na rok 2010.” Wydatkowano kwotę 63.720,00zł.</t>
  </si>
  <si>
    <t>Załącznik nr 6 do Uchwały Rady Gminy Nr 5/III/2010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</si>
  <si>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</si>
  <si>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</si>
  <si>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</si>
  <si>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</si>
  <si>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</si>
  <si>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</si>
  <si>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</si>
  <si>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</si>
  <si>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</si>
  <si>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</si>
  <si>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</si>
  <si>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</si>
  <si>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</si>
  <si>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</si>
  <si>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r>
      <t xml:space="preserve">Wydatki razem </t>
    </r>
    <r>
      <rPr>
        <sz val="6"/>
        <rFont val="Times New Roman"/>
        <family val="1"/>
      </rPr>
      <t>(14+15+16+17)</t>
    </r>
  </si>
  <si>
    <t>pożyczki
i kredyty</t>
  </si>
  <si>
    <t>obligacje</t>
  </si>
  <si>
    <t>pozostałe**</t>
  </si>
  <si>
    <t>art. 5 ust. 1 
pkt 2 uofp</t>
  </si>
  <si>
    <t>pożyczki i kredyty</t>
  </si>
  <si>
    <t>art. 5 ust. 1 
pkt 3 uofp</t>
  </si>
  <si>
    <t>Wydatki majątkowe razem:</t>
  </si>
  <si>
    <t>x</t>
  </si>
  <si>
    <t>1.1</t>
  </si>
  <si>
    <t>Program:</t>
  </si>
  <si>
    <t>Program Rozwoju Obszarów Wiejskich na lata 2007 - 2013  Działanie pn. Podstawowe usługi dla gospodarki i ludności wiejskiej"</t>
  </si>
  <si>
    <t>Priorytet:</t>
  </si>
  <si>
    <t>Działanie:</t>
  </si>
  <si>
    <t>Nazwa projektu:</t>
  </si>
  <si>
    <t>Razem wydatki:</t>
  </si>
  <si>
    <t>z tego: 2010 r.</t>
  </si>
  <si>
    <t>010-01041</t>
  </si>
  <si>
    <t>2011 r.</t>
  </si>
  <si>
    <t>2012 r.</t>
  </si>
  <si>
    <t>2013 r</t>
  </si>
  <si>
    <t>1.2</t>
  </si>
  <si>
    <t xml:space="preserve"> Program Operacyjny Województwa Mazowieckiego 2007-2013 „ Rozwój elektronicznej administracji w samorządach województwa mazowieckiego wspomagającej niwelowanie dwudzielności potencjału    województwa (Projekt EA) ''</t>
  </si>
  <si>
    <t>750-75095</t>
  </si>
  <si>
    <t>Wydatki bieżące razem:</t>
  </si>
  <si>
    <t>2.1</t>
  </si>
  <si>
    <t xml:space="preserve">         Program Operacyjny Kapitał Ludzki   - Działanie 9.5 Oddolne inicjatywy edukacyjne na obszarach wiejskich „Pomysł Na Sukces'                                                   </t>
  </si>
  <si>
    <t>Wydatki:</t>
  </si>
  <si>
    <t>801-80195</t>
  </si>
  <si>
    <t>2.2</t>
  </si>
  <si>
    <t>Poakcesyjny Program Wsparcia Obszarów Wiejskich</t>
  </si>
  <si>
    <t>852-85295</t>
  </si>
  <si>
    <t>2.3</t>
  </si>
  <si>
    <t>Program Operacyjny Kapitał Ludzki –  Rozwój i upowszechnianie aktywnej integracji przez Ośrodki Pomocy Społecznej „ Można Inaczej”</t>
  </si>
  <si>
    <t>853-85395</t>
  </si>
  <si>
    <t>2.4</t>
  </si>
  <si>
    <t>Program Operacyjny Kapitał Ludzki – Priorytet IX Rozwój Wykształcenia i Kompetencji w Regionach, Działanie 9.1,  Poddziałanie 9.1.2  „Wyrównanie szans edukacyjnych uczniów poprzez dodatkowe zajęcia rozwijające kompetencje kluczowe – Zagrajmy o sukces”</t>
  </si>
  <si>
    <t>926-92605</t>
  </si>
  <si>
    <t>** środki własne jst, współfinansowanie z budżetu państwa oraz inne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</si>
</sst>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D/MM/YYYY"/>
    <numFmt numFmtId="170" formatCode="#,##0"/>
    <numFmt numFmtId="171" formatCode="0"/>
    <numFmt numFmtId="172" formatCode="#,###.00"/>
  </numFmts>
  <fonts count="44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6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299">
    <xf numFmtId="164" fontId="0" fillId="0" borderId="0" xfId="0" applyAlignment="1">
      <alignment/>
    </xf>
    <xf numFmtId="164" fontId="3" fillId="0" borderId="0" xfId="23" applyFont="1">
      <alignment/>
      <protection/>
    </xf>
    <xf numFmtId="164" fontId="4" fillId="0" borderId="0" xfId="23" applyFont="1" applyAlignment="1">
      <alignment horizontal="center"/>
      <protection/>
    </xf>
    <xf numFmtId="164" fontId="3" fillId="0" borderId="0" xfId="25" applyFont="1">
      <alignment/>
      <protection/>
    </xf>
    <xf numFmtId="164" fontId="3" fillId="0" borderId="0" xfId="25" applyFont="1" applyBorder="1" applyAlignment="1">
      <alignment wrapText="1"/>
      <protection/>
    </xf>
    <xf numFmtId="164" fontId="4" fillId="0" borderId="0" xfId="23" applyFont="1" applyBorder="1">
      <alignment/>
      <protection/>
    </xf>
    <xf numFmtId="164" fontId="5" fillId="2" borderId="1" xfId="23" applyFont="1" applyFill="1" applyBorder="1" applyAlignment="1">
      <alignment horizontal="center" vertical="center"/>
      <protection/>
    </xf>
    <xf numFmtId="164" fontId="6" fillId="2" borderId="1" xfId="23" applyFont="1" applyFill="1" applyBorder="1" applyAlignment="1">
      <alignment horizontal="center" vertical="center"/>
      <protection/>
    </xf>
    <xf numFmtId="164" fontId="6" fillId="2" borderId="1" xfId="23" applyFont="1" applyFill="1" applyBorder="1" applyAlignment="1">
      <alignment horizontal="center" vertical="center" wrapText="1"/>
      <protection/>
    </xf>
    <xf numFmtId="164" fontId="5" fillId="2" borderId="1" xfId="23" applyFont="1" applyFill="1" applyBorder="1" applyAlignment="1">
      <alignment horizontal="center" vertical="center" wrapText="1"/>
      <protection/>
    </xf>
    <xf numFmtId="164" fontId="6" fillId="0" borderId="1" xfId="23" applyFont="1" applyBorder="1" applyAlignment="1">
      <alignment horizontal="center" vertical="center"/>
      <protection/>
    </xf>
    <xf numFmtId="164" fontId="3" fillId="0" borderId="0" xfId="23" applyFont="1" applyAlignment="1">
      <alignment horizontal="center" vertical="center"/>
      <protection/>
    </xf>
    <xf numFmtId="164" fontId="5" fillId="3" borderId="1" xfId="23" applyFont="1" applyFill="1" applyBorder="1" applyAlignment="1">
      <alignment horizontal="center" vertical="center"/>
      <protection/>
    </xf>
    <xf numFmtId="164" fontId="5" fillId="3" borderId="1" xfId="23" applyFont="1" applyFill="1" applyBorder="1" applyAlignment="1">
      <alignment horizontal="left" vertical="center"/>
      <protection/>
    </xf>
    <xf numFmtId="168" fontId="5" fillId="3" borderId="1" xfId="23" applyNumberFormat="1" applyFont="1" applyFill="1" applyBorder="1" applyAlignment="1">
      <alignment horizontal="right" vertical="center"/>
      <protection/>
    </xf>
    <xf numFmtId="168" fontId="6" fillId="3" borderId="1" xfId="23" applyNumberFormat="1" applyFont="1" applyFill="1" applyBorder="1" applyAlignment="1">
      <alignment horizontal="right" vertical="center"/>
      <protection/>
    </xf>
    <xf numFmtId="164" fontId="6" fillId="0" borderId="1" xfId="23" applyFont="1" applyBorder="1" applyAlignment="1">
      <alignment horizontal="left" vertical="center" wrapText="1"/>
      <protection/>
    </xf>
    <xf numFmtId="168" fontId="6" fillId="0" borderId="1" xfId="23" applyNumberFormat="1" applyFont="1" applyBorder="1" applyAlignment="1">
      <alignment horizontal="right" vertical="center"/>
      <protection/>
    </xf>
    <xf numFmtId="164" fontId="5" fillId="3" borderId="1" xfId="23" applyFont="1" applyFill="1" applyBorder="1" applyAlignment="1">
      <alignment horizontal="left" vertical="center" wrapText="1"/>
      <protection/>
    </xf>
    <xf numFmtId="164" fontId="5" fillId="0" borderId="1" xfId="23" applyFont="1" applyBorder="1" applyAlignment="1">
      <alignment horizontal="center" vertical="center"/>
      <protection/>
    </xf>
    <xf numFmtId="164" fontId="3" fillId="4" borderId="0" xfId="23" applyFont="1" applyFill="1" applyAlignment="1">
      <alignment horizontal="center" vertical="center"/>
      <protection/>
    </xf>
    <xf numFmtId="164" fontId="5" fillId="5" borderId="1" xfId="23" applyFont="1" applyFill="1" applyBorder="1" applyAlignment="1">
      <alignment horizontal="right" vertical="center"/>
      <protection/>
    </xf>
    <xf numFmtId="168" fontId="5" fillId="5" borderId="1" xfId="23" applyNumberFormat="1" applyFont="1" applyFill="1" applyBorder="1" applyAlignment="1">
      <alignment horizontal="right" vertical="center"/>
      <protection/>
    </xf>
    <xf numFmtId="168" fontId="7" fillId="5" borderId="1" xfId="23" applyNumberFormat="1" applyFont="1" applyFill="1" applyBorder="1" applyAlignment="1">
      <alignment horizontal="right" vertical="center"/>
      <protection/>
    </xf>
    <xf numFmtId="164" fontId="8" fillId="0" borderId="0" xfId="23" applyFont="1">
      <alignment/>
      <protection/>
    </xf>
    <xf numFmtId="164" fontId="3" fillId="0" borderId="0" xfId="23" applyFont="1" applyAlignment="1">
      <alignment vertical="center"/>
      <protection/>
    </xf>
    <xf numFmtId="169" fontId="3" fillId="0" borderId="0" xfId="23" applyNumberFormat="1" applyFont="1" applyBorder="1" applyAlignment="1">
      <alignment vertical="center" wrapText="1"/>
      <protection/>
    </xf>
    <xf numFmtId="164" fontId="3" fillId="0" borderId="0" xfId="25" applyFont="1" applyFill="1" applyAlignment="1">
      <alignment horizontal="right"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3" fillId="0" borderId="1" xfId="23" applyFont="1" applyBorder="1" applyAlignment="1">
      <alignment horizontal="center" vertical="center"/>
      <protection/>
    </xf>
    <xf numFmtId="164" fontId="4" fillId="0" borderId="1" xfId="23" applyFont="1" applyBorder="1" applyAlignment="1">
      <alignment horizontal="center" vertical="center"/>
      <protection/>
    </xf>
    <xf numFmtId="168" fontId="4" fillId="0" borderId="1" xfId="23" applyNumberFormat="1" applyFont="1" applyBorder="1" applyAlignment="1">
      <alignment horizontal="right" vertical="center"/>
      <protection/>
    </xf>
    <xf numFmtId="168" fontId="3" fillId="0" borderId="1" xfId="23" applyNumberFormat="1" applyFont="1" applyBorder="1" applyAlignment="1">
      <alignment horizontal="right" vertical="center"/>
      <protection/>
    </xf>
    <xf numFmtId="164" fontId="9" fillId="0" borderId="1" xfId="23" applyFont="1" applyBorder="1" applyAlignment="1">
      <alignment horizontal="center" vertical="center"/>
      <protection/>
    </xf>
    <xf numFmtId="168" fontId="9" fillId="0" borderId="1" xfId="23" applyNumberFormat="1" applyFont="1" applyBorder="1" applyAlignment="1">
      <alignment horizontal="right" vertical="center"/>
      <protection/>
    </xf>
    <xf numFmtId="164" fontId="10" fillId="0" borderId="1" xfId="23" applyFont="1" applyBorder="1" applyAlignment="1">
      <alignment horizontal="center" vertical="center"/>
      <protection/>
    </xf>
    <xf numFmtId="168" fontId="10" fillId="0" borderId="1" xfId="23" applyNumberFormat="1" applyFont="1" applyBorder="1" applyAlignment="1">
      <alignment horizontal="right" vertical="center"/>
      <protection/>
    </xf>
    <xf numFmtId="164" fontId="9" fillId="0" borderId="1" xfId="23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top"/>
      <protection/>
    </xf>
    <xf numFmtId="168" fontId="10" fillId="0" borderId="1" xfId="23" applyNumberFormat="1" applyFont="1" applyBorder="1" applyAlignment="1">
      <alignment horizontal="right" vertical="top"/>
      <protection/>
    </xf>
    <xf numFmtId="164" fontId="4" fillId="0" borderId="0" xfId="23" applyFont="1" applyAlignment="1">
      <alignment horizontal="center" vertical="center"/>
      <protection/>
    </xf>
    <xf numFmtId="164" fontId="3" fillId="0" borderId="1" xfId="23" applyFont="1" applyBorder="1" applyAlignment="1">
      <alignment horizontal="center" vertical="top"/>
      <protection/>
    </xf>
    <xf numFmtId="168" fontId="3" fillId="0" borderId="1" xfId="23" applyNumberFormat="1" applyFont="1" applyBorder="1" applyAlignment="1">
      <alignment horizontal="right" vertical="top"/>
      <protection/>
    </xf>
    <xf numFmtId="164" fontId="11" fillId="0" borderId="1" xfId="23" applyFont="1" applyBorder="1" applyAlignment="1">
      <alignment horizontal="center" vertical="center"/>
      <protection/>
    </xf>
    <xf numFmtId="168" fontId="11" fillId="0" borderId="1" xfId="23" applyNumberFormat="1" applyFont="1" applyBorder="1" applyAlignment="1">
      <alignment horizontal="right" vertical="center"/>
      <protection/>
    </xf>
    <xf numFmtId="164" fontId="9" fillId="0" borderId="1" xfId="25" applyFont="1" applyBorder="1" applyAlignment="1">
      <alignment horizontal="center" vertical="center"/>
      <protection/>
    </xf>
    <xf numFmtId="168" fontId="9" fillId="0" borderId="1" xfId="25" applyNumberFormat="1" applyFont="1" applyFill="1" applyBorder="1" applyAlignment="1">
      <alignment horizontal="right" vertical="center"/>
      <protection/>
    </xf>
    <xf numFmtId="168" fontId="9" fillId="0" borderId="1" xfId="25" applyNumberFormat="1" applyFont="1" applyBorder="1" applyAlignment="1">
      <alignment horizontal="right" vertical="center"/>
      <protection/>
    </xf>
    <xf numFmtId="164" fontId="3" fillId="0" borderId="0" xfId="25" applyFont="1" applyBorder="1" applyAlignment="1">
      <alignment vertical="center"/>
      <protection/>
    </xf>
    <xf numFmtId="164" fontId="12" fillId="0" borderId="0" xfId="23" applyFont="1">
      <alignment/>
      <protection/>
    </xf>
    <xf numFmtId="164" fontId="4" fillId="0" borderId="0" xfId="25" applyFont="1" applyAlignment="1">
      <alignment vertical="center"/>
      <protection/>
    </xf>
    <xf numFmtId="170" fontId="3" fillId="0" borderId="0" xfId="25" applyNumberFormat="1" applyFont="1" applyFill="1" applyBorder="1" applyAlignment="1">
      <alignment vertical="center"/>
      <protection/>
    </xf>
    <xf numFmtId="170" fontId="3" fillId="0" borderId="0" xfId="25" applyNumberFormat="1" applyFont="1">
      <alignment/>
      <protection/>
    </xf>
    <xf numFmtId="169" fontId="3" fillId="0" borderId="0" xfId="23" applyNumberFormat="1" applyFont="1" applyAlignment="1">
      <alignment horizontal="left"/>
      <protection/>
    </xf>
    <xf numFmtId="164" fontId="6" fillId="0" borderId="0" xfId="22" applyFont="1" applyAlignment="1">
      <alignment vertical="center"/>
      <protection/>
    </xf>
    <xf numFmtId="164" fontId="6" fillId="0" borderId="0" xfId="22" applyFont="1">
      <alignment/>
      <protection/>
    </xf>
    <xf numFmtId="164" fontId="5" fillId="0" borderId="0" xfId="22" applyFont="1" applyAlignment="1">
      <alignment vertical="center"/>
      <protection/>
    </xf>
    <xf numFmtId="170" fontId="6" fillId="0" borderId="0" xfId="26" applyNumberFormat="1" applyFont="1" applyBorder="1" applyAlignment="1">
      <alignment vertical="center" wrapText="1"/>
      <protection/>
    </xf>
    <xf numFmtId="164" fontId="6" fillId="0" borderId="0" xfId="26" applyFont="1" applyAlignment="1">
      <alignment vertical="center"/>
      <protection/>
    </xf>
    <xf numFmtId="164" fontId="5" fillId="0" borderId="0" xfId="26" applyFont="1" applyAlignment="1">
      <alignment vertical="center"/>
      <protection/>
    </xf>
    <xf numFmtId="164" fontId="6" fillId="0" borderId="0" xfId="26" applyFont="1">
      <alignment/>
      <protection/>
    </xf>
    <xf numFmtId="164" fontId="6" fillId="0" borderId="0" xfId="26" applyFont="1" applyBorder="1" applyAlignment="1">
      <alignment wrapText="1"/>
      <protection/>
    </xf>
    <xf numFmtId="164" fontId="6" fillId="0" borderId="0" xfId="22" applyFont="1" applyAlignment="1">
      <alignment horizontal="center" vertical="center"/>
      <protection/>
    </xf>
    <xf numFmtId="164" fontId="5" fillId="0" borderId="0" xfId="22" applyFont="1" applyAlignment="1">
      <alignment horizontal="center" vertical="center"/>
      <protection/>
    </xf>
    <xf numFmtId="164" fontId="13" fillId="0" borderId="0" xfId="22" applyFont="1" applyAlignment="1">
      <alignment horizontal="center" vertical="center"/>
      <protection/>
    </xf>
    <xf numFmtId="164" fontId="5" fillId="6" borderId="1" xfId="22" applyFont="1" applyFill="1" applyBorder="1" applyAlignment="1">
      <alignment horizontal="center" vertical="center" wrapText="1"/>
      <protection/>
    </xf>
    <xf numFmtId="164" fontId="5" fillId="2" borderId="1" xfId="22" applyFont="1" applyFill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 wrapText="1"/>
      <protection/>
    </xf>
    <xf numFmtId="164" fontId="5" fillId="0" borderId="1" xfId="22" applyFont="1" applyBorder="1" applyAlignment="1">
      <alignment horizontal="center" vertical="center" wrapText="1"/>
      <protection/>
    </xf>
    <xf numFmtId="168" fontId="5" fillId="0" borderId="1" xfId="22" applyNumberFormat="1" applyFont="1" applyBorder="1" applyAlignment="1">
      <alignment horizontal="right" vertical="center" wrapText="1"/>
      <protection/>
    </xf>
    <xf numFmtId="168" fontId="6" fillId="0" borderId="1" xfId="22" applyNumberFormat="1" applyFont="1" applyBorder="1" applyAlignment="1">
      <alignment horizontal="right" vertical="center" wrapText="1"/>
      <protection/>
    </xf>
    <xf numFmtId="164" fontId="7" fillId="0" borderId="1" xfId="22" applyFont="1" applyBorder="1" applyAlignment="1">
      <alignment horizontal="center" vertical="center" wrapText="1"/>
      <protection/>
    </xf>
    <xf numFmtId="168" fontId="7" fillId="0" borderId="1" xfId="22" applyNumberFormat="1" applyFont="1" applyBorder="1" applyAlignment="1">
      <alignment horizontal="right" vertical="center" wrapText="1"/>
      <protection/>
    </xf>
    <xf numFmtId="164" fontId="14" fillId="0" borderId="1" xfId="22" applyFont="1" applyBorder="1" applyAlignment="1">
      <alignment horizontal="center" vertical="center" wrapText="1"/>
      <protection/>
    </xf>
    <xf numFmtId="168" fontId="14" fillId="0" borderId="1" xfId="22" applyNumberFormat="1" applyFont="1" applyBorder="1" applyAlignment="1">
      <alignment horizontal="right" vertical="center" wrapText="1"/>
      <protection/>
    </xf>
    <xf numFmtId="164" fontId="5" fillId="0" borderId="0" xfId="22" applyFont="1">
      <alignment/>
      <protection/>
    </xf>
    <xf numFmtId="164" fontId="7" fillId="0" borderId="1" xfId="23" applyFont="1" applyBorder="1" applyAlignment="1">
      <alignment horizontal="center" vertical="center" wrapText="1"/>
      <protection/>
    </xf>
    <xf numFmtId="164" fontId="14" fillId="0" borderId="1" xfId="23" applyFont="1" applyBorder="1" applyAlignment="1">
      <alignment horizontal="center" vertical="center" wrapText="1"/>
      <protection/>
    </xf>
    <xf numFmtId="168" fontId="7" fillId="0" borderId="1" xfId="22" applyNumberFormat="1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top" wrapText="1"/>
      <protection/>
    </xf>
    <xf numFmtId="171" fontId="6" fillId="0" borderId="1" xfId="22" applyNumberFormat="1" applyFont="1" applyBorder="1" applyAlignment="1">
      <alignment horizontal="center" vertical="top" wrapText="1"/>
      <protection/>
    </xf>
    <xf numFmtId="168" fontId="6" fillId="0" borderId="1" xfId="22" applyNumberFormat="1" applyFont="1" applyBorder="1" applyAlignment="1">
      <alignment horizontal="center" vertical="top" wrapText="1"/>
      <protection/>
    </xf>
    <xf numFmtId="168" fontId="6" fillId="0" borderId="1" xfId="22" applyNumberFormat="1" applyFont="1" applyBorder="1" applyAlignment="1">
      <alignment horizontal="right" vertical="top" wrapText="1"/>
      <protection/>
    </xf>
    <xf numFmtId="171" fontId="6" fillId="0" borderId="1" xfId="22" applyNumberFormat="1" applyFont="1" applyBorder="1" applyAlignment="1">
      <alignment horizontal="center" vertical="center" wrapText="1"/>
      <protection/>
    </xf>
    <xf numFmtId="168" fontId="6" fillId="0" borderId="1" xfId="22" applyNumberFormat="1" applyFont="1" applyBorder="1" applyAlignment="1">
      <alignment horizontal="center" vertical="center" wrapText="1"/>
      <protection/>
    </xf>
    <xf numFmtId="171" fontId="5" fillId="0" borderId="1" xfId="22" applyNumberFormat="1" applyFont="1" applyBorder="1" applyAlignment="1">
      <alignment horizontal="center" vertical="center" wrapText="1"/>
      <protection/>
    </xf>
    <xf numFmtId="164" fontId="15" fillId="0" borderId="1" xfId="22" applyFont="1" applyBorder="1" applyAlignment="1">
      <alignment horizontal="center" vertical="top" wrapText="1"/>
      <protection/>
    </xf>
    <xf numFmtId="164" fontId="14" fillId="0" borderId="1" xfId="22" applyFont="1" applyBorder="1" applyAlignment="1">
      <alignment horizontal="right" vertical="center" wrapText="1"/>
      <protection/>
    </xf>
    <xf numFmtId="172" fontId="14" fillId="0" borderId="1" xfId="22" applyNumberFormat="1" applyFont="1" applyBorder="1" applyAlignment="1">
      <alignment horizontal="right" vertical="center" wrapText="1"/>
      <protection/>
    </xf>
    <xf numFmtId="164" fontId="15" fillId="0" borderId="1" xfId="22" applyFont="1" applyBorder="1" applyAlignment="1">
      <alignment horizontal="center" vertical="center" wrapText="1"/>
      <protection/>
    </xf>
    <xf numFmtId="164" fontId="14" fillId="0" borderId="1" xfId="22" applyFont="1" applyBorder="1" applyAlignment="1">
      <alignment horizontal="center" vertical="top" wrapText="1"/>
      <protection/>
    </xf>
    <xf numFmtId="168" fontId="14" fillId="0" borderId="1" xfId="22" applyNumberFormat="1" applyFont="1" applyBorder="1" applyAlignment="1">
      <alignment horizontal="right" vertical="top" wrapText="1"/>
      <protection/>
    </xf>
    <xf numFmtId="164" fontId="16" fillId="0" borderId="0" xfId="22" applyFont="1">
      <alignment/>
      <protection/>
    </xf>
    <xf numFmtId="164" fontId="17" fillId="0" borderId="0" xfId="0" applyFont="1" applyAlignment="1">
      <alignment/>
    </xf>
    <xf numFmtId="164" fontId="7" fillId="0" borderId="1" xfId="22" applyFont="1" applyBorder="1" applyAlignment="1">
      <alignment horizontal="right" vertical="center" wrapText="1"/>
      <protection/>
    </xf>
    <xf numFmtId="168" fontId="14" fillId="0" borderId="1" xfId="23" applyNumberFormat="1" applyFont="1" applyBorder="1" applyAlignment="1">
      <alignment horizontal="right" vertical="center"/>
      <protection/>
    </xf>
    <xf numFmtId="172" fontId="7" fillId="0" borderId="1" xfId="22" applyNumberFormat="1" applyFont="1" applyBorder="1" applyAlignment="1">
      <alignment horizontal="right" vertical="center" wrapText="1"/>
      <protection/>
    </xf>
    <xf numFmtId="164" fontId="0" fillId="0" borderId="0" xfId="0" applyAlignment="1">
      <alignment horizontal="right"/>
    </xf>
    <xf numFmtId="164" fontId="7" fillId="5" borderId="1" xfId="26" applyFont="1" applyFill="1" applyBorder="1" applyAlignment="1">
      <alignment horizontal="center" vertical="center" wrapText="1"/>
      <protection/>
    </xf>
    <xf numFmtId="168" fontId="18" fillId="5" borderId="1" xfId="26" applyNumberFormat="1" applyFont="1" applyFill="1" applyBorder="1" applyAlignment="1">
      <alignment horizontal="right" vertical="center" wrapText="1"/>
      <protection/>
    </xf>
    <xf numFmtId="164" fontId="19" fillId="0" borderId="0" xfId="0" applyFont="1" applyAlignment="1">
      <alignment/>
    </xf>
    <xf numFmtId="164" fontId="20" fillId="0" borderId="0" xfId="22" applyFont="1" applyAlignment="1">
      <alignment vertical="center"/>
      <protection/>
    </xf>
    <xf numFmtId="168" fontId="5" fillId="0" borderId="0" xfId="22" applyNumberFormat="1" applyFont="1">
      <alignment/>
      <protection/>
    </xf>
    <xf numFmtId="164" fontId="6" fillId="0" borderId="0" xfId="25" applyFont="1" applyBorder="1" applyAlignment="1">
      <alignment vertical="center"/>
      <protection/>
    </xf>
    <xf numFmtId="164" fontId="6" fillId="0" borderId="0" xfId="25" applyFont="1" applyAlignment="1">
      <alignment vertical="center"/>
      <protection/>
    </xf>
    <xf numFmtId="168" fontId="21" fillId="0" borderId="0" xfId="26" applyNumberFormat="1" applyFont="1" applyBorder="1" applyAlignment="1">
      <alignment vertical="center" wrapText="1"/>
      <protection/>
    </xf>
    <xf numFmtId="164" fontId="3" fillId="0" borderId="0" xfId="21" applyFont="1" applyAlignment="1">
      <alignment vertical="center"/>
      <protection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 vertical="center"/>
      <protection/>
    </xf>
    <xf numFmtId="164" fontId="3" fillId="0" borderId="0" xfId="21" applyFont="1" applyBorder="1" applyAlignment="1">
      <alignment horizontal="right" vertical="center"/>
      <protection/>
    </xf>
    <xf numFmtId="164" fontId="22" fillId="0" borderId="0" xfId="21" applyFont="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3" fillId="0" borderId="0" xfId="21" applyFont="1" applyAlignment="1">
      <alignment horizontal="right" vertic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4" fillId="2" borderId="2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vertical="center" wrapText="1"/>
      <protection/>
    </xf>
    <xf numFmtId="164" fontId="23" fillId="2" borderId="1" xfId="21" applyFont="1" applyFill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3" xfId="21" applyFont="1" applyBorder="1" applyAlignment="1">
      <alignment horizontal="center" vertical="center" wrapText="1"/>
      <protection/>
    </xf>
    <xf numFmtId="171" fontId="22" fillId="3" borderId="1" xfId="21" applyNumberFormat="1" applyFont="1" applyFill="1" applyBorder="1" applyAlignment="1">
      <alignment horizontal="center" vertical="center" wrapText="1"/>
      <protection/>
    </xf>
    <xf numFmtId="168" fontId="22" fillId="3" borderId="1" xfId="21" applyNumberFormat="1" applyFont="1" applyFill="1" applyBorder="1" applyAlignment="1">
      <alignment horizontal="center" vertical="center" wrapText="1"/>
      <protection/>
    </xf>
    <xf numFmtId="168" fontId="22" fillId="3" borderId="3" xfId="21" applyNumberFormat="1" applyFont="1" applyFill="1" applyBorder="1" applyAlignment="1">
      <alignment horizontal="right" vertical="center" wrapText="1"/>
      <protection/>
    </xf>
    <xf numFmtId="168" fontId="22" fillId="3" borderId="1" xfId="21" applyNumberFormat="1" applyFont="1" applyFill="1" applyBorder="1" applyAlignment="1">
      <alignment horizontal="right" vertical="center" wrapText="1"/>
      <protection/>
    </xf>
    <xf numFmtId="164" fontId="22" fillId="4" borderId="1" xfId="21" applyFont="1" applyFill="1" applyBorder="1" applyAlignment="1">
      <alignment horizontal="center" vertical="center" wrapText="1"/>
      <protection/>
    </xf>
    <xf numFmtId="164" fontId="24" fillId="4" borderId="1" xfId="21" applyFont="1" applyFill="1" applyBorder="1" applyAlignment="1">
      <alignment horizontal="center" vertical="center" wrapText="1"/>
      <protection/>
    </xf>
    <xf numFmtId="168" fontId="24" fillId="4" borderId="3" xfId="21" applyNumberFormat="1" applyFont="1" applyFill="1" applyBorder="1" applyAlignment="1">
      <alignment horizontal="right" vertical="center" wrapText="1"/>
      <protection/>
    </xf>
    <xf numFmtId="168" fontId="24" fillId="4" borderId="1" xfId="21" applyNumberFormat="1" applyFont="1" applyFill="1" applyBorder="1" applyAlignment="1">
      <alignment horizontal="right" vertical="center" wrapText="1"/>
      <protection/>
    </xf>
    <xf numFmtId="164" fontId="24" fillId="4" borderId="1" xfId="21" applyFont="1" applyFill="1" applyBorder="1" applyAlignment="1">
      <alignment horizontal="right" vertical="center" wrapText="1"/>
      <protection/>
    </xf>
    <xf numFmtId="164" fontId="22" fillId="5" borderId="1" xfId="21" applyFont="1" applyFill="1" applyBorder="1" applyAlignment="1">
      <alignment horizontal="center" vertical="center" wrapText="1"/>
      <protection/>
    </xf>
    <xf numFmtId="168" fontId="22" fillId="5" borderId="1" xfId="21" applyNumberFormat="1" applyFont="1" applyFill="1" applyBorder="1" applyAlignment="1">
      <alignment horizontal="right" vertical="center" wrapText="1"/>
      <protection/>
    </xf>
    <xf numFmtId="164" fontId="25" fillId="0" borderId="0" xfId="21" applyFont="1" applyAlignment="1">
      <alignment vertical="center"/>
      <protection/>
    </xf>
    <xf numFmtId="164" fontId="26" fillId="0" borderId="0" xfId="22" applyFont="1">
      <alignment/>
      <protection/>
    </xf>
    <xf numFmtId="164" fontId="26" fillId="0" borderId="0" xfId="22" applyFont="1" applyAlignment="1">
      <alignment vertical="center"/>
      <protection/>
    </xf>
    <xf numFmtId="164" fontId="27" fillId="0" borderId="0" xfId="0" applyFont="1" applyBorder="1" applyAlignment="1">
      <alignment/>
    </xf>
    <xf numFmtId="164" fontId="26" fillId="0" borderId="0" xfId="22" applyFont="1" applyBorder="1" applyAlignment="1">
      <alignment horizontal="right" vertical="center"/>
      <protection/>
    </xf>
    <xf numFmtId="164" fontId="26" fillId="0" borderId="0" xfId="22" applyFont="1" applyAlignment="1">
      <alignment horizontal="right" vertical="center"/>
      <protection/>
    </xf>
    <xf numFmtId="164" fontId="28" fillId="0" borderId="0" xfId="22" applyFont="1" applyBorder="1" applyAlignment="1">
      <alignment horizontal="center" vertical="center" wrapText="1"/>
      <protection/>
    </xf>
    <xf numFmtId="164" fontId="28" fillId="0" borderId="0" xfId="22" applyFont="1" applyAlignment="1">
      <alignment horizontal="center" vertical="center" wrapText="1"/>
      <protection/>
    </xf>
    <xf numFmtId="164" fontId="3" fillId="0" borderId="0" xfId="22" applyFont="1" applyAlignment="1">
      <alignment horizontal="right" vertical="center"/>
      <protection/>
    </xf>
    <xf numFmtId="164" fontId="13" fillId="2" borderId="1" xfId="22" applyFont="1" applyFill="1" applyBorder="1" applyAlignment="1">
      <alignment horizontal="center" vertical="center"/>
      <protection/>
    </xf>
    <xf numFmtId="164" fontId="13" fillId="2" borderId="1" xfId="22" applyFont="1" applyFill="1" applyBorder="1" applyAlignment="1">
      <alignment horizontal="center" vertical="center" wrapText="1"/>
      <protection/>
    </xf>
    <xf numFmtId="164" fontId="4" fillId="2" borderId="1" xfId="22" applyFont="1" applyFill="1" applyBorder="1" applyAlignment="1">
      <alignment horizontal="center" vertical="center" wrapText="1"/>
      <protection/>
    </xf>
    <xf numFmtId="164" fontId="23" fillId="2" borderId="1" xfId="22" applyFont="1" applyFill="1" applyBorder="1" applyAlignment="1">
      <alignment horizontal="center" vertical="center" wrapText="1"/>
      <protection/>
    </xf>
    <xf numFmtId="164" fontId="29" fillId="0" borderId="2" xfId="22" applyFont="1" applyBorder="1" applyAlignment="1">
      <alignment horizontal="center" vertical="center"/>
      <protection/>
    </xf>
    <xf numFmtId="164" fontId="24" fillId="0" borderId="1" xfId="22" applyFont="1" applyBorder="1" applyAlignment="1">
      <alignment horizontal="center" vertical="center"/>
      <protection/>
    </xf>
    <xf numFmtId="164" fontId="24" fillId="0" borderId="1" xfId="22" applyFont="1" applyBorder="1" applyAlignment="1">
      <alignment vertical="center" wrapText="1"/>
      <protection/>
    </xf>
    <xf numFmtId="168" fontId="24" fillId="0" borderId="1" xfId="22" applyNumberFormat="1" applyFont="1" applyBorder="1" applyAlignment="1">
      <alignment horizontal="right" vertical="center"/>
      <protection/>
    </xf>
    <xf numFmtId="168" fontId="24" fillId="0" borderId="1" xfId="22" applyNumberFormat="1" applyFont="1" applyBorder="1" applyAlignment="1">
      <alignment vertical="center" wrapText="1"/>
      <protection/>
    </xf>
    <xf numFmtId="164" fontId="24" fillId="0" borderId="1" xfId="22" applyFont="1" applyBorder="1" applyAlignment="1">
      <alignment vertical="center"/>
      <protection/>
    </xf>
    <xf numFmtId="168" fontId="26" fillId="0" borderId="1" xfId="22" applyNumberFormat="1" applyFont="1" applyBorder="1" applyAlignment="1">
      <alignment horizontal="right" vertical="center"/>
      <protection/>
    </xf>
    <xf numFmtId="164" fontId="24" fillId="0" borderId="1" xfId="22" applyFont="1" applyBorder="1" applyAlignment="1">
      <alignment wrapText="1"/>
      <protection/>
    </xf>
    <xf numFmtId="164" fontId="30" fillId="4" borderId="1" xfId="22" applyFont="1" applyFill="1" applyBorder="1" applyAlignment="1">
      <alignment horizontal="center" vertical="center"/>
      <protection/>
    </xf>
    <xf numFmtId="164" fontId="31" fillId="4" borderId="1" xfId="22" applyFont="1" applyFill="1" applyBorder="1" applyAlignment="1">
      <alignment vertical="center" wrapText="1"/>
      <protection/>
    </xf>
    <xf numFmtId="172" fontId="31" fillId="4" borderId="1" xfId="22" applyNumberFormat="1" applyFont="1" applyFill="1" applyBorder="1" applyAlignment="1">
      <alignment horizontal="right" vertical="center"/>
      <protection/>
    </xf>
    <xf numFmtId="172" fontId="31" fillId="4" borderId="1" xfId="22" applyNumberFormat="1" applyFont="1" applyFill="1" applyBorder="1" applyAlignment="1">
      <alignment wrapText="1"/>
      <protection/>
    </xf>
    <xf numFmtId="172" fontId="31" fillId="4" borderId="1" xfId="22" applyNumberFormat="1" applyFont="1" applyFill="1" applyBorder="1" applyAlignment="1">
      <alignment vertical="center"/>
      <protection/>
    </xf>
    <xf numFmtId="164" fontId="31" fillId="4" borderId="1" xfId="22" applyFont="1" applyFill="1" applyBorder="1" applyAlignment="1">
      <alignment vertical="center"/>
      <protection/>
    </xf>
    <xf numFmtId="171" fontId="24" fillId="0" borderId="1" xfId="22" applyNumberFormat="1" applyFont="1" applyBorder="1" applyAlignment="1">
      <alignment horizontal="center" vertical="center"/>
      <protection/>
    </xf>
    <xf numFmtId="171" fontId="30" fillId="4" borderId="1" xfId="22" applyNumberFormat="1" applyFont="1" applyFill="1" applyBorder="1" applyAlignment="1">
      <alignment horizontal="center" vertical="center"/>
      <protection/>
    </xf>
    <xf numFmtId="164" fontId="31" fillId="4" borderId="1" xfId="22" applyFont="1" applyFill="1" applyBorder="1" applyAlignment="1">
      <alignment horizontal="left" vertical="center" wrapText="1"/>
      <protection/>
    </xf>
    <xf numFmtId="168" fontId="31" fillId="4" borderId="1" xfId="22" applyNumberFormat="1" applyFont="1" applyFill="1" applyBorder="1" applyAlignment="1">
      <alignment horizontal="right" vertical="center"/>
      <protection/>
    </xf>
    <xf numFmtId="168" fontId="32" fillId="4" borderId="1" xfId="22" applyNumberFormat="1" applyFont="1" applyFill="1" applyBorder="1" applyAlignment="1">
      <alignment vertical="center" wrapText="1"/>
      <protection/>
    </xf>
    <xf numFmtId="164" fontId="24" fillId="4" borderId="1" xfId="22" applyFont="1" applyFill="1" applyBorder="1" applyAlignment="1">
      <alignment vertical="center" wrapText="1"/>
      <protection/>
    </xf>
    <xf numFmtId="164" fontId="26" fillId="0" borderId="3" xfId="21" applyFont="1" applyBorder="1" applyAlignment="1">
      <alignment wrapText="1"/>
      <protection/>
    </xf>
    <xf numFmtId="168" fontId="31" fillId="4" borderId="1" xfId="22" applyNumberFormat="1" applyFont="1" applyFill="1" applyBorder="1" applyAlignment="1">
      <alignment vertical="center" wrapText="1"/>
      <protection/>
    </xf>
    <xf numFmtId="164" fontId="32" fillId="4" borderId="1" xfId="22" applyFont="1" applyFill="1" applyBorder="1" applyAlignment="1">
      <alignment vertical="center"/>
      <protection/>
    </xf>
    <xf numFmtId="164" fontId="3" fillId="0" borderId="1" xfId="22" applyFont="1" applyBorder="1" applyAlignment="1">
      <alignment vertical="center" wrapText="1"/>
      <protection/>
    </xf>
    <xf numFmtId="164" fontId="26" fillId="0" borderId="1" xfId="22" applyFont="1" applyBorder="1">
      <alignment/>
      <protection/>
    </xf>
    <xf numFmtId="164" fontId="24" fillId="4" borderId="1" xfId="22" applyFont="1" applyFill="1" applyBorder="1" applyAlignment="1">
      <alignment horizontal="center" vertical="center"/>
      <protection/>
    </xf>
    <xf numFmtId="168" fontId="24" fillId="4" borderId="1" xfId="22" applyNumberFormat="1" applyFont="1" applyFill="1" applyBorder="1" applyAlignment="1">
      <alignment horizontal="right" vertical="center"/>
      <protection/>
    </xf>
    <xf numFmtId="168" fontId="24" fillId="4" borderId="1" xfId="22" applyNumberFormat="1" applyFont="1" applyFill="1" applyBorder="1" applyAlignment="1">
      <alignment vertical="center" wrapText="1"/>
      <protection/>
    </xf>
    <xf numFmtId="164" fontId="24" fillId="4" borderId="1" xfId="22" applyFont="1" applyFill="1" applyBorder="1" applyAlignment="1">
      <alignment vertical="center"/>
      <protection/>
    </xf>
    <xf numFmtId="164" fontId="33" fillId="4" borderId="1" xfId="22" applyFont="1" applyFill="1" applyBorder="1" applyAlignment="1">
      <alignment horizontal="center" vertical="center"/>
      <protection/>
    </xf>
    <xf numFmtId="168" fontId="22" fillId="4" borderId="1" xfId="22" applyNumberFormat="1" applyFont="1" applyFill="1" applyBorder="1" applyAlignment="1">
      <alignment horizontal="right" vertical="center"/>
      <protection/>
    </xf>
    <xf numFmtId="168" fontId="22" fillId="4" borderId="1" xfId="22" applyNumberFormat="1" applyFont="1" applyFill="1" applyBorder="1" applyAlignment="1">
      <alignment vertical="center" wrapText="1"/>
      <protection/>
    </xf>
    <xf numFmtId="164" fontId="22" fillId="4" borderId="1" xfId="22" applyFont="1" applyFill="1" applyBorder="1" applyAlignment="1">
      <alignment vertical="center"/>
      <protection/>
    </xf>
    <xf numFmtId="164" fontId="24" fillId="0" borderId="1" xfId="22" applyFont="1" applyFill="1" applyBorder="1" applyAlignment="1">
      <alignment horizontal="center" vertical="center"/>
      <protection/>
    </xf>
    <xf numFmtId="164" fontId="24" fillId="0" borderId="1" xfId="22" applyFont="1" applyFill="1" applyBorder="1" applyAlignment="1">
      <alignment vertical="center" wrapText="1"/>
      <protection/>
    </xf>
    <xf numFmtId="168" fontId="24" fillId="0" borderId="1" xfId="22" applyNumberFormat="1" applyFont="1" applyFill="1" applyBorder="1" applyAlignment="1">
      <alignment horizontal="right" vertical="center"/>
      <protection/>
    </xf>
    <xf numFmtId="168" fontId="24" fillId="0" borderId="1" xfId="22" applyNumberFormat="1" applyFont="1" applyFill="1" applyBorder="1" applyAlignment="1">
      <alignment vertical="center" wrapText="1"/>
      <protection/>
    </xf>
    <xf numFmtId="164" fontId="24" fillId="0" borderId="1" xfId="22" applyFont="1" applyFill="1" applyBorder="1" applyAlignment="1">
      <alignment vertical="center"/>
      <protection/>
    </xf>
    <xf numFmtId="164" fontId="32" fillId="0" borderId="1" xfId="22" applyFont="1" applyFill="1" applyBorder="1" applyAlignment="1">
      <alignment vertical="center"/>
      <protection/>
    </xf>
    <xf numFmtId="164" fontId="33" fillId="7" borderId="1" xfId="22" applyFont="1" applyFill="1" applyBorder="1" applyAlignment="1">
      <alignment horizontal="center" vertical="center"/>
      <protection/>
    </xf>
    <xf numFmtId="164" fontId="22" fillId="7" borderId="1" xfId="22" applyFont="1" applyFill="1" applyBorder="1" applyAlignment="1">
      <alignment horizontal="left" vertical="center"/>
      <protection/>
    </xf>
    <xf numFmtId="172" fontId="33" fillId="7" borderId="1" xfId="22" applyNumberFormat="1" applyFont="1" applyFill="1" applyBorder="1" applyAlignment="1">
      <alignment vertical="center"/>
      <protection/>
    </xf>
    <xf numFmtId="168" fontId="33" fillId="7" borderId="1" xfId="22" applyNumberFormat="1" applyFont="1" applyFill="1" applyBorder="1" applyAlignment="1">
      <alignment vertical="center"/>
      <protection/>
    </xf>
    <xf numFmtId="168" fontId="33" fillId="7" borderId="1" xfId="22" applyNumberFormat="1" applyFont="1" applyFill="1" applyBorder="1" applyAlignment="1">
      <alignment vertical="center" wrapText="1"/>
      <protection/>
    </xf>
    <xf numFmtId="168" fontId="22" fillId="7" borderId="1" xfId="22" applyNumberFormat="1" applyFont="1" applyFill="1" applyBorder="1" applyAlignment="1">
      <alignment horizontal="center" vertical="center"/>
      <protection/>
    </xf>
    <xf numFmtId="164" fontId="34" fillId="0" borderId="0" xfId="22" applyFont="1" applyAlignment="1">
      <alignment vertical="center"/>
      <protection/>
    </xf>
    <xf numFmtId="164" fontId="35" fillId="0" borderId="0" xfId="22" applyFont="1" applyAlignment="1">
      <alignment vertical="center"/>
      <protection/>
    </xf>
    <xf numFmtId="164" fontId="35" fillId="0" borderId="0" xfId="22" applyFont="1">
      <alignment/>
      <protection/>
    </xf>
    <xf numFmtId="164" fontId="36" fillId="0" borderId="0" xfId="22" applyFont="1" applyAlignment="1">
      <alignment horizontal="right"/>
      <protection/>
    </xf>
    <xf numFmtId="164" fontId="36" fillId="0" borderId="0" xfId="22" applyFont="1">
      <alignment/>
      <protection/>
    </xf>
    <xf numFmtId="164" fontId="37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8" fillId="0" borderId="0" xfId="0" applyFont="1" applyAlignment="1">
      <alignment horizontal="right" vertical="center"/>
    </xf>
    <xf numFmtId="164" fontId="13" fillId="6" borderId="1" xfId="0" applyFont="1" applyFill="1" applyBorder="1" applyAlignment="1">
      <alignment horizontal="center" vertical="center"/>
    </xf>
    <xf numFmtId="164" fontId="13" fillId="6" borderId="1" xfId="0" applyFont="1" applyFill="1" applyBorder="1" applyAlignment="1">
      <alignment horizontal="center" vertical="center" wrapText="1"/>
    </xf>
    <xf numFmtId="164" fontId="39" fillId="6" borderId="1" xfId="0" applyFont="1" applyFill="1" applyBorder="1" applyAlignment="1">
      <alignment/>
    </xf>
    <xf numFmtId="164" fontId="29" fillId="0" borderId="1" xfId="0" applyFont="1" applyBorder="1" applyAlignment="1">
      <alignment horizontal="center" vertical="center"/>
    </xf>
    <xf numFmtId="164" fontId="29" fillId="0" borderId="1" xfId="0" applyFont="1" applyBorder="1" applyAlignment="1">
      <alignment horizontal="center"/>
    </xf>
    <xf numFmtId="164" fontId="24" fillId="0" borderId="1" xfId="0" applyFont="1" applyBorder="1" applyAlignment="1">
      <alignment horizontal="center" vertical="center"/>
    </xf>
    <xf numFmtId="164" fontId="24" fillId="0" borderId="1" xfId="0" applyFont="1" applyBorder="1" applyAlignment="1">
      <alignment vertical="center"/>
    </xf>
    <xf numFmtId="168" fontId="24" fillId="0" borderId="1" xfId="0" applyNumberFormat="1" applyFont="1" applyBorder="1" applyAlignment="1">
      <alignment horizontal="right" vertical="center"/>
    </xf>
    <xf numFmtId="168" fontId="26" fillId="0" borderId="1" xfId="0" applyNumberFormat="1" applyFont="1" applyBorder="1" applyAlignment="1">
      <alignment horizontal="right" vertical="center"/>
    </xf>
    <xf numFmtId="168" fontId="26" fillId="0" borderId="1" xfId="0" applyNumberFormat="1" applyFont="1" applyBorder="1" applyAlignment="1">
      <alignment horizontal="right"/>
    </xf>
    <xf numFmtId="164" fontId="40" fillId="6" borderId="1" xfId="0" applyFont="1" applyFill="1" applyBorder="1" applyAlignment="1">
      <alignment horizontal="center" vertical="center"/>
    </xf>
    <xf numFmtId="168" fontId="13" fillId="6" borderId="1" xfId="0" applyNumberFormat="1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center" vertical="center"/>
    </xf>
    <xf numFmtId="168" fontId="13" fillId="4" borderId="0" xfId="0" applyNumberFormat="1" applyFont="1" applyFill="1" applyBorder="1" applyAlignment="1">
      <alignment horizontal="right" vertical="center"/>
    </xf>
    <xf numFmtId="164" fontId="0" fillId="4" borderId="0" xfId="0" applyFill="1" applyAlignment="1">
      <alignment vertical="center"/>
    </xf>
    <xf numFmtId="164" fontId="0" fillId="0" borderId="0" xfId="0" applyFont="1" applyAlignment="1">
      <alignment horizontal="right"/>
    </xf>
    <xf numFmtId="164" fontId="41" fillId="0" borderId="0" xfId="0" applyFont="1" applyAlignment="1">
      <alignment vertical="center"/>
    </xf>
    <xf numFmtId="164" fontId="1" fillId="0" borderId="0" xfId="20">
      <alignment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42" fillId="0" borderId="0" xfId="20" applyFont="1" applyBorder="1" applyAlignment="1">
      <alignment horizontal="center" vertical="center" wrapText="1"/>
      <protection/>
    </xf>
    <xf numFmtId="164" fontId="1" fillId="0" borderId="0" xfId="20" applyAlignment="1">
      <alignment vertical="center"/>
      <protection/>
    </xf>
    <xf numFmtId="164" fontId="38" fillId="0" borderId="0" xfId="20" applyFont="1" applyAlignment="1">
      <alignment horizontal="right" vertical="center"/>
      <protection/>
    </xf>
    <xf numFmtId="164" fontId="37" fillId="2" borderId="1" xfId="20" applyFont="1" applyFill="1" applyBorder="1" applyAlignment="1">
      <alignment horizontal="center" vertical="center"/>
      <protection/>
    </xf>
    <xf numFmtId="164" fontId="37" fillId="2" borderId="1" xfId="20" applyFont="1" applyFill="1" applyBorder="1" applyAlignment="1">
      <alignment horizontal="center" vertical="center" wrapText="1"/>
      <protection/>
    </xf>
    <xf numFmtId="164" fontId="43" fillId="0" borderId="1" xfId="20" applyFont="1" applyBorder="1" applyAlignment="1">
      <alignment horizontal="center" vertical="center"/>
      <protection/>
    </xf>
    <xf numFmtId="164" fontId="37" fillId="0" borderId="1" xfId="20" applyFont="1" applyBorder="1" applyAlignment="1">
      <alignment horizontal="center" vertical="center" wrapText="1"/>
      <protection/>
    </xf>
    <xf numFmtId="164" fontId="37" fillId="0" borderId="1" xfId="20" applyFont="1" applyBorder="1" applyAlignment="1">
      <alignment horizontal="center" vertical="center"/>
      <protection/>
    </xf>
    <xf numFmtId="164" fontId="1" fillId="0" borderId="1" xfId="20" applyFont="1" applyBorder="1">
      <alignment/>
      <protection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8" fontId="1" fillId="0" borderId="1" xfId="0" applyNumberFormat="1" applyFont="1" applyBorder="1" applyAlignment="1">
      <alignment/>
    </xf>
    <xf numFmtId="164" fontId="1" fillId="0" borderId="1" xfId="20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left"/>
      <protection/>
    </xf>
    <xf numFmtId="168" fontId="1" fillId="0" borderId="1" xfId="20" applyNumberFormat="1" applyFont="1" applyFill="1" applyBorder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left"/>
      <protection/>
    </xf>
    <xf numFmtId="172" fontId="1" fillId="0" borderId="1" xfId="20" applyNumberFormat="1" applyFont="1" applyBorder="1" applyAlignment="1">
      <alignment horizontal="right"/>
      <protection/>
    </xf>
    <xf numFmtId="168" fontId="37" fillId="0" borderId="1" xfId="20" applyNumberFormat="1" applyFont="1" applyBorder="1" applyAlignment="1">
      <alignment vertical="center"/>
      <protection/>
    </xf>
    <xf numFmtId="164" fontId="0" fillId="0" borderId="0" xfId="0" applyFont="1" applyBorder="1" applyAlignment="1">
      <alignment wrapText="1"/>
    </xf>
    <xf numFmtId="164" fontId="3" fillId="0" borderId="0" xfId="27" applyFont="1">
      <alignment/>
      <protection/>
    </xf>
    <xf numFmtId="164" fontId="3" fillId="0" borderId="0" xfId="27" applyFont="1" applyAlignment="1">
      <alignment horizontal="right"/>
      <protection/>
    </xf>
    <xf numFmtId="164" fontId="3" fillId="0" borderId="0" xfId="27" applyFont="1" applyBorder="1" applyAlignment="1">
      <alignment horizontal="right"/>
      <protection/>
    </xf>
    <xf numFmtId="164" fontId="3" fillId="0" borderId="0" xfId="27" applyFont="1" applyBorder="1" applyAlignment="1">
      <alignment/>
      <protection/>
    </xf>
    <xf numFmtId="164" fontId="13" fillId="0" borderId="0" xfId="27" applyFont="1" applyBorder="1" applyAlignment="1">
      <alignment horizontal="center"/>
      <protection/>
    </xf>
    <xf numFmtId="164" fontId="5" fillId="2" borderId="1" xfId="27" applyFont="1" applyFill="1" applyBorder="1" applyAlignment="1">
      <alignment horizontal="center" vertical="center"/>
      <protection/>
    </xf>
    <xf numFmtId="164" fontId="5" fillId="2" borderId="1" xfId="27" applyFont="1" applyFill="1" applyBorder="1" applyAlignment="1">
      <alignment horizontal="center" vertical="center" wrapText="1"/>
      <protection/>
    </xf>
    <xf numFmtId="164" fontId="23" fillId="2" borderId="1" xfId="27" applyFont="1" applyFill="1" applyBorder="1" applyAlignment="1">
      <alignment horizontal="center" vertical="center" wrapText="1"/>
      <protection/>
    </xf>
    <xf numFmtId="164" fontId="29" fillId="2" borderId="1" xfId="27" applyFont="1" applyFill="1" applyBorder="1" applyAlignment="1">
      <alignment horizontal="center" vertical="center" wrapText="1"/>
      <protection/>
    </xf>
    <xf numFmtId="164" fontId="29" fillId="0" borderId="1" xfId="27" applyFont="1" applyBorder="1" applyAlignment="1">
      <alignment horizontal="center" vertical="center"/>
      <protection/>
    </xf>
    <xf numFmtId="164" fontId="5" fillId="0" borderId="4" xfId="27" applyFont="1" applyBorder="1" applyAlignment="1">
      <alignment horizontal="center"/>
      <protection/>
    </xf>
    <xf numFmtId="164" fontId="5" fillId="0" borderId="4" xfId="27" applyFont="1" applyBorder="1">
      <alignment/>
      <protection/>
    </xf>
    <xf numFmtId="164" fontId="4" fillId="0" borderId="4" xfId="27" applyFont="1" applyBorder="1" applyAlignment="1">
      <alignment horizontal="center"/>
      <protection/>
    </xf>
    <xf numFmtId="168" fontId="4" fillId="0" borderId="5" xfId="27" applyNumberFormat="1" applyFont="1" applyBorder="1">
      <alignment/>
      <protection/>
    </xf>
    <xf numFmtId="164" fontId="4" fillId="0" borderId="0" xfId="27" applyFont="1">
      <alignment/>
      <protection/>
    </xf>
    <xf numFmtId="164" fontId="6" fillId="0" borderId="5" xfId="27" applyFont="1" applyBorder="1" applyAlignment="1">
      <alignment horizontal="center" vertical="center"/>
      <protection/>
    </xf>
    <xf numFmtId="164" fontId="6" fillId="0" borderId="5" xfId="27" applyFont="1" applyBorder="1">
      <alignment/>
      <protection/>
    </xf>
    <xf numFmtId="164" fontId="4" fillId="0" borderId="5" xfId="27" applyFont="1" applyBorder="1" applyAlignment="1">
      <alignment horizontal="center" vertical="top"/>
      <protection/>
    </xf>
    <xf numFmtId="164" fontId="4" fillId="0" borderId="5" xfId="27" applyFont="1" applyBorder="1">
      <alignment/>
      <protection/>
    </xf>
    <xf numFmtId="168" fontId="3" fillId="0" borderId="5" xfId="27" applyNumberFormat="1" applyFont="1" applyBorder="1">
      <alignment/>
      <protection/>
    </xf>
    <xf numFmtId="164" fontId="3" fillId="0" borderId="5" xfId="27" applyFont="1" applyBorder="1">
      <alignment/>
      <protection/>
    </xf>
    <xf numFmtId="164" fontId="3" fillId="0" borderId="5" xfId="27" applyFont="1" applyBorder="1" applyAlignment="1">
      <alignment/>
      <protection/>
    </xf>
    <xf numFmtId="164" fontId="4" fillId="0" borderId="5" xfId="27" applyFont="1" applyBorder="1" applyAlignment="1">
      <alignment horizontal="center" vertical="center" wrapText="1"/>
      <protection/>
    </xf>
    <xf numFmtId="168" fontId="4" fillId="0" borderId="5" xfId="27" applyNumberFormat="1" applyFont="1" applyBorder="1" applyAlignment="1">
      <alignment horizontal="right"/>
      <protection/>
    </xf>
    <xf numFmtId="168" fontId="3" fillId="0" borderId="5" xfId="27" applyNumberFormat="1" applyFont="1" applyBorder="1" applyAlignment="1">
      <alignment horizontal="right"/>
      <protection/>
    </xf>
    <xf numFmtId="164" fontId="3" fillId="0" borderId="5" xfId="27" applyFont="1" applyBorder="1" applyAlignment="1">
      <alignment horizontal="right"/>
      <protection/>
    </xf>
    <xf numFmtId="164" fontId="5" fillId="0" borderId="5" xfId="27" applyFont="1" applyBorder="1" applyAlignment="1">
      <alignment horizontal="center"/>
      <protection/>
    </xf>
    <xf numFmtId="164" fontId="5" fillId="0" borderId="5" xfId="27" applyFont="1" applyBorder="1">
      <alignment/>
      <protection/>
    </xf>
    <xf numFmtId="164" fontId="4" fillId="0" borderId="5" xfId="27" applyFont="1" applyBorder="1" applyAlignment="1">
      <alignment horizontal="center"/>
      <protection/>
    </xf>
    <xf numFmtId="168" fontId="4" fillId="0" borderId="5" xfId="27" applyNumberFormat="1" applyFont="1" applyBorder="1" applyAlignment="1">
      <alignment horizontal="center"/>
      <protection/>
    </xf>
    <xf numFmtId="164" fontId="4" fillId="0" borderId="5" xfId="27" applyFont="1" applyBorder="1" applyAlignment="1">
      <alignment horizontal="center" vertical="center"/>
      <protection/>
    </xf>
    <xf numFmtId="164" fontId="4" fillId="0" borderId="5" xfId="27" applyFont="1" applyBorder="1" applyAlignment="1">
      <alignment/>
      <protection/>
    </xf>
    <xf numFmtId="168" fontId="3" fillId="0" borderId="5" xfId="27" applyNumberFormat="1" applyFont="1" applyBorder="1" applyAlignment="1">
      <alignment horizontal="center"/>
      <protection/>
    </xf>
    <xf numFmtId="164" fontId="3" fillId="0" borderId="5" xfId="27" applyFont="1" applyBorder="1" applyAlignment="1">
      <alignment horizontal="center"/>
      <protection/>
    </xf>
    <xf numFmtId="164" fontId="6" fillId="0" borderId="6" xfId="27" applyFont="1" applyBorder="1" applyAlignment="1">
      <alignment horizontal="center" vertical="center"/>
      <protection/>
    </xf>
    <xf numFmtId="164" fontId="6" fillId="0" borderId="6" xfId="27" applyFont="1" applyBorder="1">
      <alignment/>
      <protection/>
    </xf>
    <xf numFmtId="164" fontId="4" fillId="0" borderId="6" xfId="27" applyFont="1" applyBorder="1" applyAlignment="1">
      <alignment horizontal="center"/>
      <protection/>
    </xf>
    <xf numFmtId="164" fontId="3" fillId="0" borderId="6" xfId="27" applyFont="1" applyBorder="1" applyAlignment="1">
      <alignment horizontal="center"/>
      <protection/>
    </xf>
    <xf numFmtId="164" fontId="3" fillId="0" borderId="6" xfId="27" applyFont="1" applyBorder="1" applyAlignment="1">
      <alignment horizontal="right"/>
      <protection/>
    </xf>
    <xf numFmtId="164" fontId="6" fillId="0" borderId="1" xfId="27" applyFont="1" applyBorder="1">
      <alignment/>
      <protection/>
    </xf>
    <xf numFmtId="164" fontId="4" fillId="0" borderId="6" xfId="27" applyFont="1" applyBorder="1" applyAlignment="1">
      <alignment horizontal="center" vertical="center"/>
      <protection/>
    </xf>
    <xf numFmtId="164" fontId="3" fillId="0" borderId="6" xfId="27" applyFont="1" applyBorder="1" applyAlignment="1">
      <alignment horizontal="left"/>
      <protection/>
    </xf>
    <xf numFmtId="168" fontId="4" fillId="0" borderId="6" xfId="27" applyNumberFormat="1" applyFont="1" applyBorder="1" applyAlignment="1">
      <alignment horizontal="center"/>
      <protection/>
    </xf>
    <xf numFmtId="168" fontId="3" fillId="0" borderId="6" xfId="27" applyNumberFormat="1" applyFont="1" applyBorder="1" applyAlignment="1">
      <alignment horizontal="center"/>
      <protection/>
    </xf>
    <xf numFmtId="168" fontId="4" fillId="0" borderId="6" xfId="27" applyNumberFormat="1" applyFont="1" applyBorder="1" applyAlignment="1">
      <alignment horizontal="right"/>
      <protection/>
    </xf>
    <xf numFmtId="164" fontId="3" fillId="0" borderId="1" xfId="27" applyFont="1" applyBorder="1" applyAlignment="1">
      <alignment horizontal="center"/>
      <protection/>
    </xf>
    <xf numFmtId="164" fontId="3" fillId="0" borderId="1" xfId="27" applyFont="1" applyBorder="1" applyAlignment="1">
      <alignment horizontal="left"/>
      <protection/>
    </xf>
    <xf numFmtId="168" fontId="4" fillId="0" borderId="1" xfId="27" applyNumberFormat="1" applyFont="1" applyBorder="1" applyAlignment="1">
      <alignment horizontal="center"/>
      <protection/>
    </xf>
    <xf numFmtId="168" fontId="3" fillId="0" borderId="1" xfId="27" applyNumberFormat="1" applyFont="1" applyBorder="1" applyAlignment="1">
      <alignment horizontal="center"/>
      <protection/>
    </xf>
    <xf numFmtId="168" fontId="4" fillId="0" borderId="1" xfId="27" applyNumberFormat="1" applyFont="1" applyBorder="1" applyAlignment="1">
      <alignment horizontal="right"/>
      <protection/>
    </xf>
    <xf numFmtId="168" fontId="3" fillId="0" borderId="6" xfId="27" applyNumberFormat="1" applyFont="1" applyBorder="1" applyAlignment="1">
      <alignment horizontal="right"/>
      <protection/>
    </xf>
    <xf numFmtId="164" fontId="3" fillId="0" borderId="1" xfId="27" applyFont="1" applyBorder="1" applyAlignment="1">
      <alignment horizontal="right"/>
      <protection/>
    </xf>
    <xf numFmtId="164" fontId="6" fillId="0" borderId="6" xfId="27" applyNumberFormat="1" applyFont="1" applyBorder="1" applyAlignment="1">
      <alignment horizontal="center" vertical="center"/>
      <protection/>
    </xf>
    <xf numFmtId="172" fontId="4" fillId="0" borderId="6" xfId="27" applyNumberFormat="1" applyFont="1" applyBorder="1" applyAlignment="1">
      <alignment horizontal="center"/>
      <protection/>
    </xf>
    <xf numFmtId="172" fontId="4" fillId="0" borderId="6" xfId="27" applyNumberFormat="1" applyFont="1" applyBorder="1" applyAlignment="1">
      <alignment horizontal="right"/>
      <protection/>
    </xf>
    <xf numFmtId="172" fontId="4" fillId="0" borderId="1" xfId="27" applyNumberFormat="1" applyFont="1" applyBorder="1" applyAlignment="1">
      <alignment horizontal="center"/>
      <protection/>
    </xf>
    <xf numFmtId="172" fontId="4" fillId="0" borderId="1" xfId="27" applyNumberFormat="1" applyFont="1" applyBorder="1" applyAlignment="1">
      <alignment horizontal="right"/>
      <protection/>
    </xf>
    <xf numFmtId="172" fontId="3" fillId="0" borderId="6" xfId="27" applyNumberFormat="1" applyFont="1" applyBorder="1" applyAlignment="1">
      <alignment horizontal="center"/>
      <protection/>
    </xf>
    <xf numFmtId="172" fontId="3" fillId="0" borderId="6" xfId="27" applyNumberFormat="1" applyFont="1" applyBorder="1" applyAlignment="1">
      <alignment horizontal="right"/>
      <protection/>
    </xf>
    <xf numFmtId="164" fontId="4" fillId="0" borderId="6" xfId="27" applyFont="1" applyBorder="1" applyAlignment="1">
      <alignment horizontal="center" vertical="center" wrapText="1"/>
      <protection/>
    </xf>
    <xf numFmtId="164" fontId="25" fillId="0" borderId="0" xfId="27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Normalny_zal_Szczecin" xfId="27"/>
    <cellStyle name="Walutowy 2" xfId="28"/>
    <cellStyle name="Walutowy 2 2" xfId="29"/>
    <cellStyle name="Walutowy 3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D15" sqref="D15"/>
    </sheetView>
  </sheetViews>
  <sheetFormatPr defaultColWidth="9.140625" defaultRowHeight="11.25" customHeight="1"/>
  <cols>
    <col min="1" max="1" width="5.140625" style="1" customWidth="1"/>
    <col min="2" max="2" width="27.8515625" style="1" customWidth="1"/>
    <col min="3" max="3" width="10.57421875" style="1" customWidth="1"/>
    <col min="4" max="4" width="8.57421875" style="1" customWidth="1"/>
    <col min="5" max="5" width="11.28125" style="1" customWidth="1"/>
    <col min="6" max="6" width="12.28125" style="1" customWidth="1"/>
    <col min="7" max="7" width="10.140625" style="1" customWidth="1"/>
    <col min="8" max="8" width="12.00390625" style="1" customWidth="1"/>
    <col min="9" max="9" width="10.7109375" style="1" customWidth="1"/>
    <col min="10" max="10" width="9.7109375" style="1" customWidth="1"/>
    <col min="11" max="11" width="14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0.75" customHeight="1">
      <c r="B6" s="2"/>
      <c r="C6" s="2"/>
      <c r="D6" s="2"/>
      <c r="E6" s="2"/>
    </row>
    <row r="7" spans="2:5" ht="19.5" customHeight="1">
      <c r="B7" s="5" t="s">
        <v>1</v>
      </c>
      <c r="C7" s="5"/>
      <c r="D7" s="5"/>
      <c r="E7" s="2"/>
    </row>
    <row r="8" spans="3:5" ht="0.75" customHeight="1">
      <c r="C8" s="5"/>
      <c r="D8" s="5"/>
      <c r="E8" s="5"/>
    </row>
    <row r="9" spans="1:11" ht="10.5" customHeight="1">
      <c r="A9" s="6" t="s">
        <v>2</v>
      </c>
      <c r="B9" s="6" t="s">
        <v>3</v>
      </c>
      <c r="C9" s="6" t="s">
        <v>4</v>
      </c>
      <c r="D9" s="6"/>
      <c r="E9" s="6"/>
      <c r="F9" s="6" t="s">
        <v>5</v>
      </c>
      <c r="G9" s="6"/>
      <c r="H9" s="6"/>
      <c r="I9" s="6"/>
      <c r="J9" s="6"/>
      <c r="K9" s="6"/>
    </row>
    <row r="10" spans="1:11" ht="12" customHeight="1">
      <c r="A10" s="6"/>
      <c r="B10" s="6"/>
      <c r="C10" s="6"/>
      <c r="D10" s="6"/>
      <c r="E10" s="6"/>
      <c r="F10" s="6" t="s">
        <v>6</v>
      </c>
      <c r="G10" s="6" t="s">
        <v>7</v>
      </c>
      <c r="H10" s="6"/>
      <c r="I10" s="6" t="s">
        <v>8</v>
      </c>
      <c r="J10" s="6" t="s">
        <v>7</v>
      </c>
      <c r="K10" s="6"/>
    </row>
    <row r="11" spans="1:11" ht="72.75" customHeight="1">
      <c r="A11" s="6"/>
      <c r="B11" s="6"/>
      <c r="C11" s="6"/>
      <c r="D11" s="6"/>
      <c r="E11" s="6"/>
      <c r="F11" s="6"/>
      <c r="G11" s="7" t="s">
        <v>9</v>
      </c>
      <c r="H11" s="8" t="s">
        <v>10</v>
      </c>
      <c r="I11" s="6"/>
      <c r="J11" s="7" t="s">
        <v>9</v>
      </c>
      <c r="K11" s="8" t="s">
        <v>10</v>
      </c>
    </row>
    <row r="12" spans="1:11" ht="21.75" customHeight="1">
      <c r="A12" s="6"/>
      <c r="B12" s="6"/>
      <c r="C12" s="9" t="s">
        <v>11</v>
      </c>
      <c r="D12" s="6" t="s">
        <v>12</v>
      </c>
      <c r="E12" s="9" t="s">
        <v>13</v>
      </c>
      <c r="F12" s="6"/>
      <c r="G12" s="6"/>
      <c r="H12" s="9"/>
      <c r="I12" s="6"/>
      <c r="J12" s="6"/>
      <c r="K12" s="9"/>
    </row>
    <row r="13" spans="1:11" s="11" customFormat="1" ht="13.5" customHeight="1">
      <c r="A13" s="10">
        <v>1</v>
      </c>
      <c r="B13" s="10">
        <v>2</v>
      </c>
      <c r="C13" s="10">
        <v>3</v>
      </c>
      <c r="D13" s="10"/>
      <c r="E13" s="10"/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</row>
    <row r="14" spans="1:11" s="11" customFormat="1" ht="13.5" customHeight="1">
      <c r="A14" s="12" t="s">
        <v>14</v>
      </c>
      <c r="B14" s="13" t="s">
        <v>15</v>
      </c>
      <c r="C14" s="14">
        <v>737270</v>
      </c>
      <c r="D14" s="14">
        <f>SUM(D15:D17)</f>
        <v>-134000</v>
      </c>
      <c r="E14" s="14">
        <f>C14+D14</f>
        <v>603270</v>
      </c>
      <c r="F14" s="14">
        <v>563070</v>
      </c>
      <c r="G14" s="14">
        <v>556570</v>
      </c>
      <c r="H14" s="14"/>
      <c r="I14" s="14">
        <v>40200</v>
      </c>
      <c r="J14" s="15"/>
      <c r="K14" s="15"/>
    </row>
    <row r="15" spans="1:11" s="11" customFormat="1" ht="36.75" customHeight="1">
      <c r="A15" s="10"/>
      <c r="B15" s="16" t="s">
        <v>16</v>
      </c>
      <c r="C15" s="17">
        <v>100600</v>
      </c>
      <c r="D15" s="17">
        <v>-80000</v>
      </c>
      <c r="E15" s="17">
        <f>C15+D15</f>
        <v>20600</v>
      </c>
      <c r="F15" s="17"/>
      <c r="G15" s="17"/>
      <c r="H15" s="17"/>
      <c r="I15" s="17">
        <v>-80000</v>
      </c>
      <c r="J15" s="17"/>
      <c r="K15" s="17"/>
    </row>
    <row r="16" spans="1:11" s="11" customFormat="1" ht="46.5" customHeight="1">
      <c r="A16" s="10"/>
      <c r="B16" s="16" t="s">
        <v>17</v>
      </c>
      <c r="C16" s="17">
        <v>8500</v>
      </c>
      <c r="D16" s="17">
        <v>-2000</v>
      </c>
      <c r="E16" s="17">
        <f>C16+D16</f>
        <v>6500</v>
      </c>
      <c r="F16" s="17">
        <v>-2000</v>
      </c>
      <c r="G16" s="17"/>
      <c r="H16" s="17"/>
      <c r="I16" s="17"/>
      <c r="J16" s="17"/>
      <c r="K16" s="17"/>
    </row>
    <row r="17" spans="1:11" s="11" customFormat="1" ht="27" customHeight="1">
      <c r="A17" s="10"/>
      <c r="B17" s="16" t="s">
        <v>18</v>
      </c>
      <c r="C17" s="17">
        <v>71600</v>
      </c>
      <c r="D17" s="17">
        <v>-52000</v>
      </c>
      <c r="E17" s="17">
        <f>C17+D17</f>
        <v>19600</v>
      </c>
      <c r="F17" s="17"/>
      <c r="G17" s="17"/>
      <c r="H17" s="17"/>
      <c r="I17" s="17">
        <v>-52000</v>
      </c>
      <c r="J17" s="17"/>
      <c r="K17" s="17"/>
    </row>
    <row r="18" spans="1:11" s="11" customFormat="1" ht="13.5" customHeight="1">
      <c r="A18" s="12">
        <v>700</v>
      </c>
      <c r="B18" s="13" t="s">
        <v>19</v>
      </c>
      <c r="C18" s="14">
        <v>39300</v>
      </c>
      <c r="D18" s="14">
        <f>SUM(D19:D20)</f>
        <v>57000</v>
      </c>
      <c r="E18" s="14">
        <f>C18+D18</f>
        <v>96300</v>
      </c>
      <c r="F18" s="14">
        <v>96300</v>
      </c>
      <c r="G18" s="14"/>
      <c r="H18" s="15"/>
      <c r="I18" s="15"/>
      <c r="J18" s="15"/>
      <c r="K18" s="15"/>
    </row>
    <row r="19" spans="1:11" s="11" customFormat="1" ht="19.5" customHeight="1">
      <c r="A19" s="10"/>
      <c r="B19" s="16" t="s">
        <v>20</v>
      </c>
      <c r="C19" s="17">
        <v>1300</v>
      </c>
      <c r="D19" s="17">
        <v>-1000</v>
      </c>
      <c r="E19" s="17">
        <f>C19+D19</f>
        <v>300</v>
      </c>
      <c r="F19" s="17">
        <v>-1000</v>
      </c>
      <c r="G19" s="17"/>
      <c r="H19" s="17"/>
      <c r="I19" s="17"/>
      <c r="J19" s="17"/>
      <c r="K19" s="17"/>
    </row>
    <row r="20" spans="1:11" s="11" customFormat="1" ht="45" customHeight="1">
      <c r="A20" s="10"/>
      <c r="B20" s="16" t="s">
        <v>17</v>
      </c>
      <c r="C20" s="17">
        <v>30000</v>
      </c>
      <c r="D20" s="17">
        <v>58000</v>
      </c>
      <c r="E20" s="17">
        <f>C20+D20</f>
        <v>88000</v>
      </c>
      <c r="F20" s="17">
        <v>58000</v>
      </c>
      <c r="G20" s="17"/>
      <c r="H20" s="17"/>
      <c r="I20" s="17"/>
      <c r="J20" s="17"/>
      <c r="K20" s="17"/>
    </row>
    <row r="21" spans="1:11" s="11" customFormat="1" ht="12.75" customHeight="1">
      <c r="A21" s="12">
        <v>750</v>
      </c>
      <c r="B21" s="18" t="s">
        <v>21</v>
      </c>
      <c r="C21" s="14">
        <v>105687</v>
      </c>
      <c r="D21" s="14">
        <f>SUM(D22:D24)</f>
        <v>1870</v>
      </c>
      <c r="E21" s="14">
        <f>C21+D21</f>
        <v>107557</v>
      </c>
      <c r="F21" s="14">
        <v>107557</v>
      </c>
      <c r="G21" s="14">
        <v>96087</v>
      </c>
      <c r="H21" s="15"/>
      <c r="I21" s="15"/>
      <c r="J21" s="15"/>
      <c r="K21" s="15"/>
    </row>
    <row r="22" spans="1:11" s="11" customFormat="1" ht="29.25" customHeight="1">
      <c r="A22" s="10"/>
      <c r="B22" s="16" t="s">
        <v>22</v>
      </c>
      <c r="C22" s="17">
        <v>600</v>
      </c>
      <c r="D22" s="17">
        <v>-450</v>
      </c>
      <c r="E22" s="17">
        <f>C22+D22</f>
        <v>150</v>
      </c>
      <c r="F22" s="17">
        <v>-450</v>
      </c>
      <c r="G22" s="17"/>
      <c r="H22" s="17"/>
      <c r="I22" s="17"/>
      <c r="J22" s="17"/>
      <c r="K22" s="17"/>
    </row>
    <row r="23" spans="1:11" s="11" customFormat="1" ht="23.25" customHeight="1">
      <c r="A23" s="10"/>
      <c r="B23" s="16" t="s">
        <v>23</v>
      </c>
      <c r="C23" s="17">
        <v>0</v>
      </c>
      <c r="D23" s="17">
        <v>820</v>
      </c>
      <c r="E23" s="17">
        <f>C23+D23</f>
        <v>820</v>
      </c>
      <c r="F23" s="17">
        <v>820</v>
      </c>
      <c r="G23" s="17"/>
      <c r="H23" s="17"/>
      <c r="I23" s="17"/>
      <c r="J23" s="17"/>
      <c r="K23" s="17"/>
    </row>
    <row r="24" spans="1:11" s="11" customFormat="1" ht="12.75" customHeight="1">
      <c r="A24" s="10"/>
      <c r="B24" s="16" t="s">
        <v>24</v>
      </c>
      <c r="C24" s="17">
        <v>9000</v>
      </c>
      <c r="D24" s="17">
        <v>1500</v>
      </c>
      <c r="E24" s="17">
        <f>C24+D24</f>
        <v>10500</v>
      </c>
      <c r="F24" s="17">
        <v>1500</v>
      </c>
      <c r="G24" s="17"/>
      <c r="H24" s="17"/>
      <c r="I24" s="17"/>
      <c r="J24" s="17"/>
      <c r="K24" s="17"/>
    </row>
    <row r="25" spans="1:11" s="11" customFormat="1" ht="36.75" customHeight="1">
      <c r="A25" s="12">
        <v>756</v>
      </c>
      <c r="B25" s="18" t="s">
        <v>25</v>
      </c>
      <c r="C25" s="14">
        <v>6842025</v>
      </c>
      <c r="D25" s="14">
        <f>SUM(D26:D39)</f>
        <v>54930</v>
      </c>
      <c r="E25" s="14">
        <f>C25+D25</f>
        <v>6896955</v>
      </c>
      <c r="F25" s="14">
        <v>6896955</v>
      </c>
      <c r="G25" s="14"/>
      <c r="H25" s="15"/>
      <c r="I25" s="15"/>
      <c r="J25" s="15"/>
      <c r="K25" s="15"/>
    </row>
    <row r="26" spans="1:11" s="11" customFormat="1" ht="22.5" customHeight="1">
      <c r="A26" s="10"/>
      <c r="B26" s="16" t="s">
        <v>26</v>
      </c>
      <c r="C26" s="17">
        <v>10000</v>
      </c>
      <c r="D26" s="17">
        <v>-5000</v>
      </c>
      <c r="E26" s="17">
        <f>C26+D26</f>
        <v>5000</v>
      </c>
      <c r="F26" s="17">
        <v>-5000</v>
      </c>
      <c r="G26" s="17"/>
      <c r="H26" s="17"/>
      <c r="I26" s="17"/>
      <c r="J26" s="17"/>
      <c r="K26" s="17"/>
    </row>
    <row r="27" spans="1:11" s="11" customFormat="1" ht="12.75" customHeight="1">
      <c r="A27" s="10"/>
      <c r="B27" s="16" t="s">
        <v>27</v>
      </c>
      <c r="C27" s="17">
        <v>2260000</v>
      </c>
      <c r="D27" s="17">
        <v>21000</v>
      </c>
      <c r="E27" s="17">
        <f>C27+D27</f>
        <v>2281000</v>
      </c>
      <c r="F27" s="17">
        <v>21000</v>
      </c>
      <c r="G27" s="17"/>
      <c r="H27" s="17"/>
      <c r="I27" s="17"/>
      <c r="J27" s="17"/>
      <c r="K27" s="17"/>
    </row>
    <row r="28" spans="1:11" s="11" customFormat="1" ht="12" customHeight="1">
      <c r="A28" s="10"/>
      <c r="B28" s="16" t="s">
        <v>28</v>
      </c>
      <c r="C28" s="17">
        <v>456000</v>
      </c>
      <c r="D28" s="17">
        <v>-18500</v>
      </c>
      <c r="E28" s="17">
        <f>C28+D28</f>
        <v>437500</v>
      </c>
      <c r="F28" s="17">
        <v>-18500</v>
      </c>
      <c r="G28" s="17"/>
      <c r="H28" s="17"/>
      <c r="I28" s="17"/>
      <c r="J28" s="17"/>
      <c r="K28" s="17"/>
    </row>
    <row r="29" spans="1:11" s="11" customFormat="1" ht="12.75" customHeight="1">
      <c r="A29" s="10"/>
      <c r="B29" s="16" t="s">
        <v>29</v>
      </c>
      <c r="C29" s="17">
        <v>159000</v>
      </c>
      <c r="D29" s="17">
        <v>-12000</v>
      </c>
      <c r="E29" s="17">
        <f>C29+D29</f>
        <v>147000</v>
      </c>
      <c r="F29" s="17">
        <v>-12000</v>
      </c>
      <c r="G29" s="17"/>
      <c r="H29" s="17"/>
      <c r="I29" s="17"/>
      <c r="J29" s="17"/>
      <c r="K29" s="17"/>
    </row>
    <row r="30" spans="1:11" s="11" customFormat="1" ht="12" customHeight="1">
      <c r="A30" s="10"/>
      <c r="B30" s="16" t="s">
        <v>30</v>
      </c>
      <c r="C30" s="17">
        <v>206200</v>
      </c>
      <c r="D30" s="17">
        <v>-42815</v>
      </c>
      <c r="E30" s="17">
        <f>C30+D30</f>
        <v>163385</v>
      </c>
      <c r="F30" s="17">
        <v>-42815</v>
      </c>
      <c r="G30" s="17"/>
      <c r="H30" s="17"/>
      <c r="I30" s="17"/>
      <c r="J30" s="17"/>
      <c r="K30" s="17"/>
    </row>
    <row r="31" spans="1:11" s="11" customFormat="1" ht="15" customHeight="1">
      <c r="A31" s="10"/>
      <c r="B31" s="16" t="s">
        <v>31</v>
      </c>
      <c r="C31" s="17">
        <v>300200</v>
      </c>
      <c r="D31" s="17">
        <v>6300</v>
      </c>
      <c r="E31" s="17">
        <f>C31+D31</f>
        <v>306500</v>
      </c>
      <c r="F31" s="17">
        <v>6300</v>
      </c>
      <c r="G31" s="17"/>
      <c r="H31" s="17"/>
      <c r="I31" s="17"/>
      <c r="J31" s="17"/>
      <c r="K31" s="17"/>
    </row>
    <row r="32" spans="1:11" s="11" customFormat="1" ht="14.25" customHeight="1">
      <c r="A32" s="10"/>
      <c r="B32" s="16" t="s">
        <v>32</v>
      </c>
      <c r="C32" s="17">
        <v>10000</v>
      </c>
      <c r="D32" s="17">
        <v>53000</v>
      </c>
      <c r="E32" s="17">
        <f>C32+D32</f>
        <v>63000</v>
      </c>
      <c r="F32" s="17">
        <v>53000</v>
      </c>
      <c r="G32" s="17"/>
      <c r="H32" s="17"/>
      <c r="I32" s="17"/>
      <c r="J32" s="17"/>
      <c r="K32" s="17"/>
    </row>
    <row r="33" spans="1:11" s="11" customFormat="1" ht="14.25" customHeight="1">
      <c r="A33" s="10"/>
      <c r="B33" s="16" t="s">
        <v>33</v>
      </c>
      <c r="C33" s="17">
        <v>30000</v>
      </c>
      <c r="D33" s="17">
        <v>4800</v>
      </c>
      <c r="E33" s="17">
        <f>C33+D33</f>
        <v>34800</v>
      </c>
      <c r="F33" s="17">
        <v>4800</v>
      </c>
      <c r="G33" s="17"/>
      <c r="H33" s="17"/>
      <c r="I33" s="17"/>
      <c r="J33" s="17"/>
      <c r="K33" s="17"/>
    </row>
    <row r="34" spans="1:11" s="11" customFormat="1" ht="14.25" customHeight="1">
      <c r="A34" s="10"/>
      <c r="B34" s="16" t="s">
        <v>34</v>
      </c>
      <c r="C34" s="17">
        <v>0</v>
      </c>
      <c r="D34" s="17">
        <v>100</v>
      </c>
      <c r="E34" s="17">
        <f>C34+D34</f>
        <v>100</v>
      </c>
      <c r="F34" s="17">
        <v>100</v>
      </c>
      <c r="G34" s="17"/>
      <c r="H34" s="17"/>
      <c r="I34" s="17"/>
      <c r="J34" s="17"/>
      <c r="K34" s="17"/>
    </row>
    <row r="35" spans="1:11" s="11" customFormat="1" ht="29.25" customHeight="1">
      <c r="A35" s="10"/>
      <c r="B35" s="16" t="s">
        <v>35</v>
      </c>
      <c r="C35" s="17">
        <v>10000</v>
      </c>
      <c r="D35" s="17">
        <v>39000</v>
      </c>
      <c r="E35" s="17">
        <f>C35+D35</f>
        <v>49000</v>
      </c>
      <c r="F35" s="17">
        <v>39000</v>
      </c>
      <c r="G35" s="17"/>
      <c r="H35" s="17"/>
      <c r="I35" s="17"/>
      <c r="J35" s="17"/>
      <c r="K35" s="17"/>
    </row>
    <row r="36" spans="1:11" s="11" customFormat="1" ht="14.25" customHeight="1">
      <c r="A36" s="10"/>
      <c r="B36" s="16" t="s">
        <v>36</v>
      </c>
      <c r="C36" s="17">
        <v>2300</v>
      </c>
      <c r="D36" s="17">
        <v>700</v>
      </c>
      <c r="E36" s="17">
        <f>C36+D36</f>
        <v>3000</v>
      </c>
      <c r="F36" s="17">
        <v>700</v>
      </c>
      <c r="G36" s="17"/>
      <c r="H36" s="17"/>
      <c r="I36" s="17"/>
      <c r="J36" s="17"/>
      <c r="K36" s="17"/>
    </row>
    <row r="37" spans="1:11" s="11" customFormat="1" ht="13.5" customHeight="1">
      <c r="A37" s="10"/>
      <c r="B37" s="16" t="s">
        <v>37</v>
      </c>
      <c r="C37" s="17">
        <v>2500</v>
      </c>
      <c r="D37" s="17">
        <v>-2500</v>
      </c>
      <c r="E37" s="17">
        <f>C37+D37</f>
        <v>0</v>
      </c>
      <c r="F37" s="17">
        <v>-2500</v>
      </c>
      <c r="G37" s="17"/>
      <c r="H37" s="17"/>
      <c r="I37" s="17"/>
      <c r="J37" s="17"/>
      <c r="K37" s="17"/>
    </row>
    <row r="38" spans="1:11" s="11" customFormat="1" ht="15" customHeight="1">
      <c r="A38" s="10"/>
      <c r="B38" s="16" t="s">
        <v>38</v>
      </c>
      <c r="C38" s="17">
        <v>1000</v>
      </c>
      <c r="D38" s="17">
        <v>5345</v>
      </c>
      <c r="E38" s="17">
        <f>C38+D38</f>
        <v>6345</v>
      </c>
      <c r="F38" s="17">
        <v>5345</v>
      </c>
      <c r="G38" s="17"/>
      <c r="H38" s="17"/>
      <c r="I38" s="17"/>
      <c r="J38" s="17"/>
      <c r="K38" s="17"/>
    </row>
    <row r="39" spans="1:11" s="11" customFormat="1" ht="18" customHeight="1">
      <c r="A39" s="10"/>
      <c r="B39" s="16" t="s">
        <v>39</v>
      </c>
      <c r="C39" s="17">
        <v>5700</v>
      </c>
      <c r="D39" s="17">
        <v>5500</v>
      </c>
      <c r="E39" s="17">
        <f>C39+D39</f>
        <v>11200</v>
      </c>
      <c r="F39" s="17">
        <v>5500</v>
      </c>
      <c r="G39" s="17"/>
      <c r="H39" s="17"/>
      <c r="I39" s="17"/>
      <c r="J39" s="17"/>
      <c r="K39" s="17"/>
    </row>
    <row r="40" spans="1:11" s="11" customFormat="1" ht="15.75" customHeight="1">
      <c r="A40" s="12">
        <v>758</v>
      </c>
      <c r="B40" s="18" t="s">
        <v>40</v>
      </c>
      <c r="C40" s="14">
        <v>12715163</v>
      </c>
      <c r="D40" s="14">
        <f>SUM(D41:D43)</f>
        <v>18000</v>
      </c>
      <c r="E40" s="14">
        <f>C40+D40</f>
        <v>12733163</v>
      </c>
      <c r="F40" s="14">
        <v>12733163</v>
      </c>
      <c r="G40" s="15"/>
      <c r="H40" s="15"/>
      <c r="I40" s="15"/>
      <c r="J40" s="15"/>
      <c r="K40" s="15"/>
    </row>
    <row r="41" spans="1:11" s="11" customFormat="1" ht="12.75" customHeight="1">
      <c r="A41" s="19"/>
      <c r="B41" s="16" t="s">
        <v>41</v>
      </c>
      <c r="C41" s="17">
        <v>12695163</v>
      </c>
      <c r="D41" s="17">
        <v>-60000</v>
      </c>
      <c r="E41" s="17">
        <v>12695163</v>
      </c>
      <c r="F41" s="17">
        <v>-60000</v>
      </c>
      <c r="G41" s="17"/>
      <c r="H41" s="17"/>
      <c r="I41" s="17"/>
      <c r="J41" s="17"/>
      <c r="K41" s="17"/>
    </row>
    <row r="42" spans="1:11" s="11" customFormat="1" ht="11.25" customHeight="1">
      <c r="A42" s="19"/>
      <c r="B42" s="16"/>
      <c r="C42" s="17"/>
      <c r="D42" s="17">
        <v>60000</v>
      </c>
      <c r="E42" s="17"/>
      <c r="F42" s="17">
        <v>60000</v>
      </c>
      <c r="G42" s="17"/>
      <c r="H42" s="17"/>
      <c r="I42" s="17"/>
      <c r="J42" s="17"/>
      <c r="K42" s="17"/>
    </row>
    <row r="43" spans="1:11" s="11" customFormat="1" ht="13.5" customHeight="1">
      <c r="A43" s="10"/>
      <c r="B43" s="16" t="s">
        <v>42</v>
      </c>
      <c r="C43" s="17">
        <v>20000</v>
      </c>
      <c r="D43" s="17">
        <v>18000</v>
      </c>
      <c r="E43" s="17">
        <f>C43+D43</f>
        <v>38000</v>
      </c>
      <c r="F43" s="17">
        <v>18000</v>
      </c>
      <c r="G43" s="17"/>
      <c r="H43" s="17"/>
      <c r="I43" s="17"/>
      <c r="J43" s="17"/>
      <c r="K43" s="17"/>
    </row>
    <row r="44" spans="1:11" s="11" customFormat="1" ht="14.25" customHeight="1">
      <c r="A44" s="12">
        <v>801</v>
      </c>
      <c r="B44" s="18" t="s">
        <v>43</v>
      </c>
      <c r="C44" s="14">
        <v>127861.99</v>
      </c>
      <c r="D44" s="14">
        <f>D45</f>
        <v>3000</v>
      </c>
      <c r="E44" s="14">
        <f>C44+D44</f>
        <v>130861.99</v>
      </c>
      <c r="F44" s="14">
        <v>130861.99</v>
      </c>
      <c r="G44" s="14">
        <v>83231.99</v>
      </c>
      <c r="H44" s="14">
        <v>44000</v>
      </c>
      <c r="I44" s="15"/>
      <c r="J44" s="15"/>
      <c r="K44" s="15"/>
    </row>
    <row r="45" spans="1:11" s="11" customFormat="1" ht="15.75" customHeight="1">
      <c r="A45" s="10"/>
      <c r="B45" s="16" t="s">
        <v>44</v>
      </c>
      <c r="C45" s="17">
        <v>630</v>
      </c>
      <c r="D45" s="17">
        <v>3000</v>
      </c>
      <c r="E45" s="17">
        <f>C45+D45</f>
        <v>3630</v>
      </c>
      <c r="F45" s="17">
        <v>3000</v>
      </c>
      <c r="G45" s="17"/>
      <c r="H45" s="17"/>
      <c r="I45" s="17"/>
      <c r="J45" s="17"/>
      <c r="K45" s="17"/>
    </row>
    <row r="46" spans="1:12" s="11" customFormat="1" ht="14.25" customHeight="1">
      <c r="A46" s="12">
        <v>852</v>
      </c>
      <c r="B46" s="18" t="s">
        <v>45</v>
      </c>
      <c r="C46" s="14">
        <v>5494411.59</v>
      </c>
      <c r="D46" s="14">
        <f>SUM(D47:D48)</f>
        <v>-40100</v>
      </c>
      <c r="E46" s="14">
        <f>SUM(C46:D46)</f>
        <v>5454311.59</v>
      </c>
      <c r="F46" s="14">
        <f>SUM(E46)</f>
        <v>5454311.59</v>
      </c>
      <c r="G46" s="14">
        <v>5226090</v>
      </c>
      <c r="H46" s="14">
        <v>208221.59</v>
      </c>
      <c r="I46" s="14"/>
      <c r="J46" s="15"/>
      <c r="K46" s="15"/>
      <c r="L46" s="20"/>
    </row>
    <row r="47" spans="1:11" s="11" customFormat="1" ht="18" customHeight="1">
      <c r="A47" s="19"/>
      <c r="B47" s="16" t="s">
        <v>46</v>
      </c>
      <c r="C47" s="17">
        <v>1166890</v>
      </c>
      <c r="D47" s="17">
        <v>14500</v>
      </c>
      <c r="E47" s="17">
        <f>SUM(C47:D48)</f>
        <v>1126790</v>
      </c>
      <c r="F47" s="17">
        <v>14500</v>
      </c>
      <c r="G47" s="17">
        <v>14500</v>
      </c>
      <c r="H47" s="17"/>
      <c r="I47" s="17"/>
      <c r="J47" s="17"/>
      <c r="K47" s="17"/>
    </row>
    <row r="48" spans="1:11" s="11" customFormat="1" ht="14.25" customHeight="1">
      <c r="A48" s="19"/>
      <c r="B48" s="16"/>
      <c r="C48" s="17"/>
      <c r="D48" s="17">
        <v>-54600</v>
      </c>
      <c r="E48" s="17">
        <f>SUM(C48:D49)</f>
        <v>322600</v>
      </c>
      <c r="F48" s="17">
        <v>-54600</v>
      </c>
      <c r="G48" s="17">
        <v>-54600</v>
      </c>
      <c r="H48" s="17"/>
      <c r="I48" s="17"/>
      <c r="J48" s="17"/>
      <c r="K48" s="17"/>
    </row>
    <row r="49" spans="1:11" s="11" customFormat="1" ht="18" customHeight="1">
      <c r="A49" s="12">
        <v>900</v>
      </c>
      <c r="B49" s="18" t="s">
        <v>47</v>
      </c>
      <c r="C49" s="14">
        <v>378000</v>
      </c>
      <c r="D49" s="14">
        <f>SUM(D50:D51)</f>
        <v>-800</v>
      </c>
      <c r="E49" s="14">
        <f>C49+D49</f>
        <v>377200</v>
      </c>
      <c r="F49" s="14">
        <v>377200</v>
      </c>
      <c r="G49" s="14">
        <v>360000</v>
      </c>
      <c r="H49" s="15"/>
      <c r="I49" s="15"/>
      <c r="J49" s="15"/>
      <c r="K49" s="15"/>
    </row>
    <row r="50" spans="1:11" s="11" customFormat="1" ht="18" customHeight="1">
      <c r="A50" s="19"/>
      <c r="B50" s="16" t="s">
        <v>48</v>
      </c>
      <c r="C50" s="17">
        <v>11924</v>
      </c>
      <c r="D50" s="17">
        <v>2200</v>
      </c>
      <c r="E50" s="17">
        <f>SUM(C50:D51)</f>
        <v>14124</v>
      </c>
      <c r="F50" s="17">
        <v>2200</v>
      </c>
      <c r="G50" s="17"/>
      <c r="H50" s="17"/>
      <c r="I50" s="17"/>
      <c r="J50" s="17"/>
      <c r="K50" s="17"/>
    </row>
    <row r="51" spans="1:11" s="11" customFormat="1" ht="16.5" customHeight="1">
      <c r="A51" s="19"/>
      <c r="B51" s="16" t="s">
        <v>24</v>
      </c>
      <c r="C51" s="17">
        <v>3000</v>
      </c>
      <c r="D51" s="17">
        <v>-3000</v>
      </c>
      <c r="E51" s="17">
        <v>0</v>
      </c>
      <c r="F51" s="17">
        <v>-3000</v>
      </c>
      <c r="G51" s="17"/>
      <c r="H51" s="17"/>
      <c r="I51" s="17"/>
      <c r="J51" s="17"/>
      <c r="K51" s="17"/>
    </row>
    <row r="52" spans="1:11" s="11" customFormat="1" ht="19.5" customHeight="1">
      <c r="A52" s="12">
        <v>926</v>
      </c>
      <c r="B52" s="18" t="s">
        <v>49</v>
      </c>
      <c r="C52" s="14">
        <v>0</v>
      </c>
      <c r="D52" s="14">
        <v>29680</v>
      </c>
      <c r="E52" s="14">
        <f>C52+D52</f>
        <v>29680</v>
      </c>
      <c r="F52" s="14">
        <v>29680</v>
      </c>
      <c r="G52" s="15"/>
      <c r="H52" s="14">
        <v>29680</v>
      </c>
      <c r="I52" s="15"/>
      <c r="J52" s="15"/>
      <c r="K52" s="15"/>
    </row>
    <row r="53" spans="1:11" s="11" customFormat="1" ht="18.75" customHeight="1">
      <c r="A53" s="19"/>
      <c r="B53" s="16" t="s">
        <v>50</v>
      </c>
      <c r="C53" s="17">
        <v>0</v>
      </c>
      <c r="D53" s="17">
        <v>25228</v>
      </c>
      <c r="E53" s="17">
        <f>C53+D53+D54</f>
        <v>29680</v>
      </c>
      <c r="F53" s="17">
        <v>29680</v>
      </c>
      <c r="G53" s="17"/>
      <c r="H53" s="17">
        <v>25228</v>
      </c>
      <c r="I53" s="17"/>
      <c r="J53" s="17"/>
      <c r="K53" s="17"/>
    </row>
    <row r="54" spans="1:11" s="11" customFormat="1" ht="27.75" customHeight="1">
      <c r="A54" s="19"/>
      <c r="B54" s="16"/>
      <c r="C54" s="17"/>
      <c r="D54" s="17">
        <v>4452</v>
      </c>
      <c r="E54" s="17"/>
      <c r="F54" s="17"/>
      <c r="G54" s="17"/>
      <c r="H54" s="17">
        <v>4452</v>
      </c>
      <c r="I54" s="17"/>
      <c r="J54" s="17"/>
      <c r="K54" s="17"/>
    </row>
    <row r="55" spans="1:11" ht="20.25" customHeight="1">
      <c r="A55" s="21"/>
      <c r="B55" s="21" t="s">
        <v>51</v>
      </c>
      <c r="C55" s="22">
        <v>27235747.45</v>
      </c>
      <c r="D55" s="22">
        <f>D14+D18+D21+D25+D40+D44+D46+D49+D52+D56</f>
        <v>-10420</v>
      </c>
      <c r="E55" s="22">
        <f>C55+D55</f>
        <v>27225327.45</v>
      </c>
      <c r="F55" s="22">
        <v>27118127.45</v>
      </c>
      <c r="G55" s="23">
        <v>6883689.99</v>
      </c>
      <c r="H55" s="22">
        <v>446219.46</v>
      </c>
      <c r="I55" s="22">
        <v>107200</v>
      </c>
      <c r="J55" s="22">
        <v>67000</v>
      </c>
      <c r="K55" s="22"/>
    </row>
    <row r="57" ht="11.25" customHeight="1">
      <c r="B57" s="24" t="s">
        <v>52</v>
      </c>
    </row>
    <row r="58" ht="11.25" customHeight="1">
      <c r="B58" s="1" t="s">
        <v>53</v>
      </c>
    </row>
    <row r="59" spans="2:5" ht="11.25" customHeight="1">
      <c r="B59" s="25" t="s">
        <v>54</v>
      </c>
      <c r="C59" s="25"/>
      <c r="D59" s="25"/>
      <c r="E59" s="25"/>
    </row>
    <row r="60" spans="2:5" ht="11.25" customHeight="1">
      <c r="B60" s="25" t="s">
        <v>55</v>
      </c>
      <c r="C60" s="25"/>
      <c r="D60" s="25"/>
      <c r="E60" s="25"/>
    </row>
    <row r="61" spans="2:5" ht="11.25" customHeight="1">
      <c r="B61" s="25" t="s">
        <v>56</v>
      </c>
      <c r="C61" s="25"/>
      <c r="D61" s="25"/>
      <c r="E61" s="25"/>
    </row>
    <row r="62" spans="2:5" ht="11.25" customHeight="1">
      <c r="B62" s="25" t="s">
        <v>57</v>
      </c>
      <c r="C62" s="25"/>
      <c r="D62" s="25"/>
      <c r="E62" s="25"/>
    </row>
    <row r="63" spans="2:5" ht="11.25" customHeight="1">
      <c r="B63" s="25" t="s">
        <v>58</v>
      </c>
      <c r="C63" s="25"/>
      <c r="D63" s="25"/>
      <c r="E63" s="25"/>
    </row>
    <row r="64" spans="2:5" ht="11.25" customHeight="1">
      <c r="B64" s="25" t="s">
        <v>59</v>
      </c>
      <c r="C64" s="25"/>
      <c r="D64" s="25"/>
      <c r="E64" s="25"/>
    </row>
    <row r="65" spans="2:11" ht="11.25" customHeight="1">
      <c r="B65" s="26" t="s">
        <v>60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2:11" ht="11.2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5" ht="11.25" customHeight="1">
      <c r="B67" s="25"/>
      <c r="C67" s="25"/>
      <c r="D67" s="25"/>
      <c r="E67" s="25"/>
    </row>
    <row r="68" spans="2:5" ht="11.25" customHeight="1">
      <c r="B68" s="25"/>
      <c r="C68" s="25"/>
      <c r="D68" s="25"/>
      <c r="E68" s="25"/>
    </row>
    <row r="69" spans="2:5" ht="11.25" customHeight="1">
      <c r="B69" s="25"/>
      <c r="C69" s="25"/>
      <c r="D69" s="25"/>
      <c r="E69" s="25"/>
    </row>
    <row r="70" spans="2:5" ht="11.25" customHeight="1">
      <c r="B70" s="25"/>
      <c r="C70" s="25"/>
      <c r="D70" s="25"/>
      <c r="E70" s="25"/>
    </row>
    <row r="71" spans="2:5" ht="11.25" customHeight="1">
      <c r="B71" s="25"/>
      <c r="C71" s="25"/>
      <c r="D71" s="25"/>
      <c r="E71" s="25"/>
    </row>
    <row r="72" spans="2:5" ht="11.25" customHeight="1">
      <c r="B72" s="25"/>
      <c r="C72" s="25"/>
      <c r="D72" s="25"/>
      <c r="E72" s="25"/>
    </row>
    <row r="73" spans="2:5" ht="11.25" customHeight="1">
      <c r="B73" s="25"/>
      <c r="C73" s="25"/>
      <c r="D73" s="25"/>
      <c r="E73" s="25"/>
    </row>
    <row r="74" spans="2:5" ht="11.25" customHeight="1">
      <c r="B74" s="25"/>
      <c r="C74" s="25"/>
      <c r="D74" s="25"/>
      <c r="E74" s="25"/>
    </row>
    <row r="75" spans="2:5" ht="11.25" customHeight="1">
      <c r="B75" s="25"/>
      <c r="C75" s="25"/>
      <c r="D75" s="25"/>
      <c r="E75" s="25"/>
    </row>
    <row r="76" spans="2:5" ht="11.25" customHeight="1">
      <c r="B76" s="25"/>
      <c r="C76" s="25"/>
      <c r="D76" s="25"/>
      <c r="E76" s="25"/>
    </row>
    <row r="77" spans="2:5" ht="11.25" customHeight="1">
      <c r="B77" s="25"/>
      <c r="C77" s="25"/>
      <c r="D77" s="25"/>
      <c r="E77" s="25"/>
    </row>
    <row r="78" spans="2:5" ht="11.25" customHeight="1">
      <c r="B78" s="25"/>
      <c r="C78" s="25"/>
      <c r="D78" s="25"/>
      <c r="E78" s="25"/>
    </row>
    <row r="79" spans="2:5" ht="11.25" customHeight="1">
      <c r="B79" s="25"/>
      <c r="C79" s="25"/>
      <c r="D79" s="25"/>
      <c r="E79" s="25"/>
    </row>
    <row r="80" spans="2:5" ht="11.25" customHeight="1">
      <c r="B80" s="25"/>
      <c r="C80" s="25"/>
      <c r="D80" s="25"/>
      <c r="E80" s="25"/>
    </row>
    <row r="81" spans="2:5" ht="11.25" customHeight="1">
      <c r="B81" s="25"/>
      <c r="C81" s="25"/>
      <c r="D81" s="25"/>
      <c r="E81" s="25"/>
    </row>
    <row r="82" spans="2:5" ht="11.25" customHeight="1">
      <c r="B82" s="25"/>
      <c r="C82" s="25"/>
      <c r="D82" s="25"/>
      <c r="E82" s="25"/>
    </row>
  </sheetData>
  <mergeCells count="26">
    <mergeCell ref="H1:K3"/>
    <mergeCell ref="B7:D7"/>
    <mergeCell ref="C8:E8"/>
    <mergeCell ref="A9:A11"/>
    <mergeCell ref="B9:B11"/>
    <mergeCell ref="C9:E11"/>
    <mergeCell ref="F9:K9"/>
    <mergeCell ref="F10:F11"/>
    <mergeCell ref="G10:H10"/>
    <mergeCell ref="I10:I11"/>
    <mergeCell ref="J10:K10"/>
    <mergeCell ref="C13:E13"/>
    <mergeCell ref="A41:A42"/>
    <mergeCell ref="B41:B42"/>
    <mergeCell ref="C41:C42"/>
    <mergeCell ref="E41:E42"/>
    <mergeCell ref="A47:A48"/>
    <mergeCell ref="B47:B48"/>
    <mergeCell ref="C47:C48"/>
    <mergeCell ref="E47:E48"/>
    <mergeCell ref="A53:A54"/>
    <mergeCell ref="B53:B54"/>
    <mergeCell ref="C53:C54"/>
    <mergeCell ref="E53:E54"/>
    <mergeCell ref="F53:F54"/>
    <mergeCell ref="B65:K66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">
      <selection activeCell="C7" sqref="C7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27" t="s">
        <v>61</v>
      </c>
    </row>
    <row r="2" spans="4:8" ht="11.25" customHeight="1">
      <c r="D2" s="3"/>
      <c r="E2" s="3"/>
      <c r="F2" s="3"/>
      <c r="G2" s="3"/>
      <c r="H2" s="27" t="s">
        <v>62</v>
      </c>
    </row>
    <row r="3" ht="18" customHeight="1">
      <c r="C3" s="1" t="s">
        <v>63</v>
      </c>
    </row>
    <row r="4" spans="1:8" ht="18.75" customHeight="1">
      <c r="A4" s="28"/>
      <c r="B4" s="28"/>
      <c r="C4" s="28"/>
      <c r="D4" s="28" t="s">
        <v>64</v>
      </c>
      <c r="E4" s="28"/>
      <c r="F4" s="28"/>
      <c r="G4" s="28"/>
      <c r="H4" s="28"/>
    </row>
    <row r="5" spans="1:8" ht="16.5" customHeight="1">
      <c r="A5" s="28" t="s">
        <v>2</v>
      </c>
      <c r="B5" s="28" t="s">
        <v>65</v>
      </c>
      <c r="C5" s="28" t="s">
        <v>66</v>
      </c>
      <c r="D5" s="28" t="s">
        <v>4</v>
      </c>
      <c r="E5" s="28"/>
      <c r="F5" s="28"/>
      <c r="G5" s="28" t="s">
        <v>5</v>
      </c>
      <c r="H5" s="28"/>
    </row>
    <row r="6" spans="1:8" ht="10.5" customHeight="1">
      <c r="A6" s="28"/>
      <c r="B6" s="28"/>
      <c r="C6" s="28"/>
      <c r="D6" s="28"/>
      <c r="E6" s="28"/>
      <c r="F6" s="28"/>
      <c r="G6" s="28" t="s">
        <v>6</v>
      </c>
      <c r="H6" s="29" t="s">
        <v>8</v>
      </c>
    </row>
    <row r="7" spans="1:8" ht="17.25" customHeight="1">
      <c r="A7" s="28"/>
      <c r="B7" s="28"/>
      <c r="C7" s="28"/>
      <c r="D7" s="29" t="s">
        <v>11</v>
      </c>
      <c r="E7" s="29" t="s">
        <v>12</v>
      </c>
      <c r="F7" s="29" t="s">
        <v>67</v>
      </c>
      <c r="G7" s="28"/>
      <c r="H7" s="29"/>
    </row>
    <row r="8" spans="1:8" s="11" customFormat="1" ht="12.75" customHeight="1">
      <c r="A8" s="30">
        <v>1</v>
      </c>
      <c r="B8" s="30">
        <v>2</v>
      </c>
      <c r="C8" s="30">
        <v>3</v>
      </c>
      <c r="D8" s="30">
        <v>4</v>
      </c>
      <c r="E8" s="30"/>
      <c r="F8" s="30"/>
      <c r="G8" s="30">
        <v>5</v>
      </c>
      <c r="H8" s="30">
        <v>6</v>
      </c>
    </row>
    <row r="9" spans="1:8" s="11" customFormat="1" ht="12.75" customHeight="1">
      <c r="A9" s="31" t="s">
        <v>14</v>
      </c>
      <c r="B9" s="31" t="s">
        <v>15</v>
      </c>
      <c r="C9" s="31"/>
      <c r="D9" s="32">
        <v>4622302</v>
      </c>
      <c r="E9" s="32">
        <f>SUM(E10)</f>
        <v>1000</v>
      </c>
      <c r="F9" s="32">
        <f>SUM(D9:E9)</f>
        <v>4623302</v>
      </c>
      <c r="G9" s="32">
        <v>566770</v>
      </c>
      <c r="H9" s="32">
        <v>4056532</v>
      </c>
    </row>
    <row r="10" spans="1:8" s="11" customFormat="1" ht="12.75" customHeight="1">
      <c r="A10" s="30"/>
      <c r="B10" s="30" t="s">
        <v>68</v>
      </c>
      <c r="C10" s="30" t="s">
        <v>69</v>
      </c>
      <c r="D10" s="33">
        <v>9200</v>
      </c>
      <c r="E10" s="33">
        <v>1000</v>
      </c>
      <c r="F10" s="33">
        <f>SUM(D10:E10)</f>
        <v>10200</v>
      </c>
      <c r="G10" s="33">
        <v>1000</v>
      </c>
      <c r="H10" s="33"/>
    </row>
    <row r="11" spans="1:8" s="11" customFormat="1" ht="12.75" customHeight="1">
      <c r="A11" s="34">
        <v>600</v>
      </c>
      <c r="B11" s="34" t="s">
        <v>70</v>
      </c>
      <c r="C11" s="34"/>
      <c r="D11" s="35">
        <v>3373087</v>
      </c>
      <c r="E11" s="35">
        <f>SUM(E12:E14)</f>
        <v>93000</v>
      </c>
      <c r="F11" s="35">
        <f>SUM(D11:E11)</f>
        <v>3466087</v>
      </c>
      <c r="G11" s="35">
        <v>1144787.09</v>
      </c>
      <c r="H11" s="35">
        <v>2321299.91</v>
      </c>
    </row>
    <row r="12" spans="1:8" s="11" customFormat="1" ht="12.75" customHeight="1">
      <c r="A12" s="36"/>
      <c r="B12" s="36">
        <v>60016</v>
      </c>
      <c r="C12" s="36" t="s">
        <v>71</v>
      </c>
      <c r="D12" s="37">
        <v>3373087</v>
      </c>
      <c r="E12" s="37">
        <v>-10000</v>
      </c>
      <c r="F12" s="37">
        <f>D12+E12+E13+E14</f>
        <v>3466087</v>
      </c>
      <c r="G12" s="37">
        <v>-10000</v>
      </c>
      <c r="H12" s="37"/>
    </row>
    <row r="13" spans="1:8" s="11" customFormat="1" ht="12.75" customHeight="1">
      <c r="A13" s="36"/>
      <c r="B13" s="36"/>
      <c r="C13" s="36"/>
      <c r="D13" s="37"/>
      <c r="E13" s="37">
        <v>23000</v>
      </c>
      <c r="F13" s="37"/>
      <c r="G13" s="37">
        <v>23000</v>
      </c>
      <c r="H13" s="37"/>
    </row>
    <row r="14" spans="1:8" s="11" customFormat="1" ht="12.75" customHeight="1">
      <c r="A14" s="36"/>
      <c r="B14" s="36"/>
      <c r="C14" s="36"/>
      <c r="D14" s="37"/>
      <c r="E14" s="37">
        <v>80000</v>
      </c>
      <c r="F14" s="37"/>
      <c r="G14" s="37">
        <v>80000</v>
      </c>
      <c r="H14" s="37"/>
    </row>
    <row r="15" spans="1:8" s="11" customFormat="1" ht="12.75" customHeight="1">
      <c r="A15" s="34">
        <v>630</v>
      </c>
      <c r="B15" s="34" t="s">
        <v>72</v>
      </c>
      <c r="C15" s="34"/>
      <c r="D15" s="35">
        <v>23000</v>
      </c>
      <c r="E15" s="35">
        <f>SUM(E16)</f>
        <v>4200</v>
      </c>
      <c r="F15" s="35">
        <f>SUM(D15:E15)</f>
        <v>27200</v>
      </c>
      <c r="G15" s="35">
        <v>27200</v>
      </c>
      <c r="H15" s="35"/>
    </row>
    <row r="16" spans="1:8" s="11" customFormat="1" ht="12.75" customHeight="1">
      <c r="A16" s="36"/>
      <c r="B16" s="36">
        <v>63095</v>
      </c>
      <c r="C16" s="36" t="s">
        <v>73</v>
      </c>
      <c r="D16" s="37">
        <v>23000</v>
      </c>
      <c r="E16" s="37">
        <v>4200</v>
      </c>
      <c r="F16" s="37">
        <f>SUM(D16:E16)</f>
        <v>27200</v>
      </c>
      <c r="G16" s="37">
        <v>4200</v>
      </c>
      <c r="H16" s="37"/>
    </row>
    <row r="17" spans="1:8" s="11" customFormat="1" ht="23.25" customHeight="1">
      <c r="A17" s="34">
        <v>700</v>
      </c>
      <c r="B17" s="38" t="s">
        <v>19</v>
      </c>
      <c r="C17" s="38"/>
      <c r="D17" s="35">
        <v>1262333.19</v>
      </c>
      <c r="E17" s="35">
        <f>SUM(E18:E22)</f>
        <v>-100000</v>
      </c>
      <c r="F17" s="35">
        <f>SUM(D17:E17)</f>
        <v>1162333.19</v>
      </c>
      <c r="G17" s="35">
        <v>248000</v>
      </c>
      <c r="H17" s="35">
        <v>914333.19</v>
      </c>
    </row>
    <row r="18" spans="1:8" s="11" customFormat="1" ht="12.75" customHeight="1">
      <c r="A18" s="36"/>
      <c r="B18" s="36">
        <v>70005</v>
      </c>
      <c r="C18" s="39" t="s">
        <v>74</v>
      </c>
      <c r="D18" s="37">
        <v>1262333.19</v>
      </c>
      <c r="E18" s="37">
        <v>-60000</v>
      </c>
      <c r="F18" s="37">
        <f>SUM(D18:E22)</f>
        <v>1162333.19</v>
      </c>
      <c r="G18" s="37">
        <v>-60000</v>
      </c>
      <c r="H18" s="37"/>
    </row>
    <row r="19" spans="1:8" s="11" customFormat="1" ht="12.75" customHeight="1">
      <c r="A19" s="36"/>
      <c r="B19" s="36"/>
      <c r="C19" s="36"/>
      <c r="D19" s="37"/>
      <c r="E19" s="37">
        <v>-18000</v>
      </c>
      <c r="F19" s="37"/>
      <c r="G19" s="37">
        <v>-18000</v>
      </c>
      <c r="H19" s="37"/>
    </row>
    <row r="20" spans="1:8" s="11" customFormat="1" ht="12.75" customHeight="1">
      <c r="A20" s="36"/>
      <c r="B20" s="36"/>
      <c r="C20" s="36"/>
      <c r="D20" s="37"/>
      <c r="E20" s="37">
        <v>-20209</v>
      </c>
      <c r="F20" s="37"/>
      <c r="G20" s="37">
        <v>-20209</v>
      </c>
      <c r="H20" s="37"/>
    </row>
    <row r="21" spans="1:8" s="11" customFormat="1" ht="12.75" customHeight="1">
      <c r="A21" s="36"/>
      <c r="B21" s="36"/>
      <c r="C21" s="36"/>
      <c r="D21" s="37"/>
      <c r="E21" s="37">
        <v>-1500</v>
      </c>
      <c r="F21" s="37"/>
      <c r="G21" s="37">
        <v>-1500</v>
      </c>
      <c r="H21" s="37"/>
    </row>
    <row r="22" spans="1:8" s="11" customFormat="1" ht="12.75" customHeight="1">
      <c r="A22" s="36"/>
      <c r="B22" s="36"/>
      <c r="C22" s="36"/>
      <c r="D22" s="37"/>
      <c r="E22" s="37">
        <v>-291</v>
      </c>
      <c r="F22" s="37"/>
      <c r="G22" s="37">
        <v>-291</v>
      </c>
      <c r="H22" s="37"/>
    </row>
    <row r="23" spans="1:8" s="11" customFormat="1" ht="12.75" customHeight="1">
      <c r="A23" s="34">
        <v>710</v>
      </c>
      <c r="B23" s="34" t="s">
        <v>75</v>
      </c>
      <c r="C23" s="34"/>
      <c r="D23" s="35">
        <v>259600</v>
      </c>
      <c r="E23" s="35">
        <f>SUM(E24:E25)</f>
        <v>-144000</v>
      </c>
      <c r="F23" s="35">
        <f>SUM(D23:E23)</f>
        <v>115600</v>
      </c>
      <c r="G23" s="35">
        <v>115600</v>
      </c>
      <c r="H23" s="35"/>
    </row>
    <row r="24" spans="1:8" s="11" customFormat="1" ht="12.75" customHeight="1">
      <c r="A24" s="36"/>
      <c r="B24" s="36">
        <v>71004</v>
      </c>
      <c r="C24" s="36" t="s">
        <v>76</v>
      </c>
      <c r="D24" s="37">
        <v>214600</v>
      </c>
      <c r="E24" s="37">
        <v>-110000</v>
      </c>
      <c r="F24" s="37">
        <f>SUM(D24:E24)</f>
        <v>104600</v>
      </c>
      <c r="G24" s="37">
        <v>-110000</v>
      </c>
      <c r="H24" s="37"/>
    </row>
    <row r="25" spans="1:8" s="11" customFormat="1" ht="12.75" customHeight="1">
      <c r="A25" s="36"/>
      <c r="B25" s="36">
        <v>71035</v>
      </c>
      <c r="C25" s="36" t="s">
        <v>77</v>
      </c>
      <c r="D25" s="37">
        <v>45000</v>
      </c>
      <c r="E25" s="37">
        <v>-34000</v>
      </c>
      <c r="F25" s="37">
        <f>SUM(D25:E25)</f>
        <v>11000</v>
      </c>
      <c r="G25" s="37">
        <v>-34000</v>
      </c>
      <c r="H25" s="37"/>
    </row>
    <row r="26" spans="1:8" s="11" customFormat="1" ht="12.75" customHeight="1">
      <c r="A26" s="34">
        <v>750</v>
      </c>
      <c r="B26" s="34" t="s">
        <v>21</v>
      </c>
      <c r="C26" s="34"/>
      <c r="D26" s="35">
        <v>3823326.63</v>
      </c>
      <c r="E26" s="35">
        <f>SUM(E27:E48)</f>
        <v>-2389.9999999999995</v>
      </c>
      <c r="F26" s="35">
        <f>SUM(D26:E26)</f>
        <v>3820936.63</v>
      </c>
      <c r="G26" s="35">
        <v>3794659.63</v>
      </c>
      <c r="H26" s="35">
        <v>26277</v>
      </c>
    </row>
    <row r="27" spans="1:8" s="11" customFormat="1" ht="12.75" customHeight="1">
      <c r="A27" s="36"/>
      <c r="B27" s="36">
        <v>75022</v>
      </c>
      <c r="C27" s="36" t="s">
        <v>78</v>
      </c>
      <c r="D27" s="37">
        <v>205800</v>
      </c>
      <c r="E27" s="37">
        <v>-1000</v>
      </c>
      <c r="F27" s="37">
        <f>SUM(D27:E30)</f>
        <v>201800</v>
      </c>
      <c r="G27" s="37">
        <v>-1000</v>
      </c>
      <c r="H27" s="37"/>
    </row>
    <row r="28" spans="1:8" s="11" customFormat="1" ht="12.75" customHeight="1">
      <c r="A28" s="36"/>
      <c r="B28" s="36"/>
      <c r="C28" s="36"/>
      <c r="D28" s="37"/>
      <c r="E28" s="37">
        <v>-1500</v>
      </c>
      <c r="F28" s="37"/>
      <c r="G28" s="37">
        <v>-1500</v>
      </c>
      <c r="H28" s="37"/>
    </row>
    <row r="29" spans="1:8" s="11" customFormat="1" ht="12.75" customHeight="1">
      <c r="A29" s="36"/>
      <c r="B29" s="36"/>
      <c r="C29" s="36"/>
      <c r="D29" s="37"/>
      <c r="E29" s="37">
        <v>-2000</v>
      </c>
      <c r="F29" s="37"/>
      <c r="G29" s="37">
        <v>-2000</v>
      </c>
      <c r="H29" s="37"/>
    </row>
    <row r="30" spans="1:8" s="11" customFormat="1" ht="12.75" customHeight="1">
      <c r="A30" s="36"/>
      <c r="B30" s="36"/>
      <c r="C30" s="36"/>
      <c r="D30" s="37"/>
      <c r="E30" s="37">
        <v>500</v>
      </c>
      <c r="F30" s="37"/>
      <c r="G30" s="37">
        <v>500</v>
      </c>
      <c r="H30" s="37"/>
    </row>
    <row r="31" spans="1:8" s="11" customFormat="1" ht="12.75" customHeight="1">
      <c r="A31" s="40"/>
      <c r="B31" s="40">
        <v>75023</v>
      </c>
      <c r="C31" s="40" t="s">
        <v>79</v>
      </c>
      <c r="D31" s="41">
        <v>3254662.63</v>
      </c>
      <c r="E31" s="37">
        <v>-1000</v>
      </c>
      <c r="F31" s="41">
        <f>SUM(D31:E41)</f>
        <v>3254214.63</v>
      </c>
      <c r="G31" s="37">
        <v>-1000</v>
      </c>
      <c r="H31" s="37"/>
    </row>
    <row r="32" spans="1:8" s="11" customFormat="1" ht="12.75" customHeight="1">
      <c r="A32" s="40"/>
      <c r="B32" s="40"/>
      <c r="C32" s="40"/>
      <c r="D32" s="41"/>
      <c r="E32" s="37">
        <v>-55000</v>
      </c>
      <c r="F32" s="41"/>
      <c r="G32" s="37">
        <v>-55000</v>
      </c>
      <c r="H32" s="37"/>
    </row>
    <row r="33" spans="1:8" s="11" customFormat="1" ht="12.75" customHeight="1">
      <c r="A33" s="40"/>
      <c r="B33" s="40"/>
      <c r="C33" s="40"/>
      <c r="D33" s="41"/>
      <c r="E33" s="37">
        <v>-15000</v>
      </c>
      <c r="F33" s="41"/>
      <c r="G33" s="37">
        <v>-15000</v>
      </c>
      <c r="H33" s="37"/>
    </row>
    <row r="34" spans="1:8" s="11" customFormat="1" ht="12.75" customHeight="1">
      <c r="A34" s="40"/>
      <c r="B34" s="40"/>
      <c r="C34" s="40"/>
      <c r="D34" s="41"/>
      <c r="E34" s="37">
        <v>-1000</v>
      </c>
      <c r="F34" s="41"/>
      <c r="G34" s="37">
        <v>-1000</v>
      </c>
      <c r="H34" s="37"/>
    </row>
    <row r="35" spans="1:8" s="11" customFormat="1" ht="12.75" customHeight="1">
      <c r="A35" s="40"/>
      <c r="B35" s="40"/>
      <c r="C35" s="40"/>
      <c r="D35" s="41"/>
      <c r="E35" s="37">
        <v>20000</v>
      </c>
      <c r="F35" s="41"/>
      <c r="G35" s="37">
        <v>20000</v>
      </c>
      <c r="H35" s="37"/>
    </row>
    <row r="36" spans="1:8" s="11" customFormat="1" ht="12.75" customHeight="1">
      <c r="A36" s="40"/>
      <c r="B36" s="40"/>
      <c r="C36" s="40"/>
      <c r="D36" s="41"/>
      <c r="E36" s="37">
        <v>2000</v>
      </c>
      <c r="F36" s="41"/>
      <c r="G36" s="37">
        <v>2000</v>
      </c>
      <c r="H36" s="37"/>
    </row>
    <row r="37" spans="1:8" s="11" customFormat="1" ht="12.75" customHeight="1">
      <c r="A37" s="40"/>
      <c r="B37" s="40"/>
      <c r="C37" s="40"/>
      <c r="D37" s="41"/>
      <c r="E37" s="37">
        <v>20000</v>
      </c>
      <c r="F37" s="41"/>
      <c r="G37" s="37">
        <v>20000</v>
      </c>
      <c r="H37" s="37"/>
    </row>
    <row r="38" spans="1:8" s="11" customFormat="1" ht="12.75" customHeight="1">
      <c r="A38" s="40"/>
      <c r="B38" s="40"/>
      <c r="C38" s="40"/>
      <c r="D38" s="41"/>
      <c r="E38" s="37">
        <v>-1000</v>
      </c>
      <c r="F38" s="41"/>
      <c r="G38" s="37">
        <v>-1000</v>
      </c>
      <c r="H38" s="37"/>
    </row>
    <row r="39" spans="1:8" s="11" customFormat="1" ht="12.75" customHeight="1">
      <c r="A39" s="40"/>
      <c r="B39" s="40"/>
      <c r="C39" s="40"/>
      <c r="D39" s="41"/>
      <c r="E39" s="37">
        <v>3000</v>
      </c>
      <c r="F39" s="41"/>
      <c r="G39" s="37">
        <v>3000</v>
      </c>
      <c r="H39" s="37"/>
    </row>
    <row r="40" spans="1:8" s="11" customFormat="1" ht="15.75" customHeight="1">
      <c r="A40" s="40"/>
      <c r="B40" s="40"/>
      <c r="C40" s="40"/>
      <c r="D40" s="41"/>
      <c r="E40" s="37">
        <v>23052</v>
      </c>
      <c r="F40" s="41"/>
      <c r="G40" s="37">
        <v>23052</v>
      </c>
      <c r="H40" s="37"/>
    </row>
    <row r="41" spans="1:8" s="11" customFormat="1" ht="15" customHeight="1">
      <c r="A41" s="40"/>
      <c r="B41" s="40"/>
      <c r="C41" s="40"/>
      <c r="D41" s="41"/>
      <c r="E41" s="37">
        <v>4500</v>
      </c>
      <c r="F41" s="41"/>
      <c r="G41" s="37"/>
      <c r="H41" s="37">
        <v>4500</v>
      </c>
    </row>
    <row r="42" spans="1:8" s="11" customFormat="1" ht="19.5" customHeight="1">
      <c r="A42" s="36"/>
      <c r="B42" s="36">
        <v>75056</v>
      </c>
      <c r="C42" s="36" t="s">
        <v>73</v>
      </c>
      <c r="D42" s="37">
        <v>28143</v>
      </c>
      <c r="E42" s="37">
        <v>20998.84</v>
      </c>
      <c r="F42" s="37">
        <f>SUM(D42:E47)</f>
        <v>28143</v>
      </c>
      <c r="G42" s="37">
        <v>20998.84</v>
      </c>
      <c r="H42" s="37"/>
    </row>
    <row r="43" spans="1:8" s="11" customFormat="1" ht="15.75" customHeight="1">
      <c r="A43" s="36"/>
      <c r="B43" s="36"/>
      <c r="C43" s="36"/>
      <c r="D43" s="37"/>
      <c r="E43" s="37">
        <v>-18030</v>
      </c>
      <c r="F43" s="37"/>
      <c r="G43" s="37">
        <v>-18030</v>
      </c>
      <c r="H43" s="37"/>
    </row>
    <row r="44" spans="1:8" s="11" customFormat="1" ht="18.75" customHeight="1">
      <c r="A44" s="36"/>
      <c r="B44" s="36"/>
      <c r="C44" s="36"/>
      <c r="D44" s="37"/>
      <c r="E44" s="37">
        <v>-2711.47</v>
      </c>
      <c r="F44" s="37"/>
      <c r="G44" s="37">
        <v>-2711.47</v>
      </c>
      <c r="H44" s="37"/>
    </row>
    <row r="45" spans="1:8" s="11" customFormat="1" ht="18" customHeight="1">
      <c r="A45" s="36"/>
      <c r="B45" s="36"/>
      <c r="C45" s="36"/>
      <c r="D45" s="37"/>
      <c r="E45" s="37">
        <v>-437.37</v>
      </c>
      <c r="F45" s="37"/>
      <c r="G45" s="37">
        <v>-437.37</v>
      </c>
      <c r="H45" s="37"/>
    </row>
    <row r="46" spans="1:8" s="11" customFormat="1" ht="20.25" customHeight="1">
      <c r="A46" s="36"/>
      <c r="B46" s="36"/>
      <c r="C46" s="36"/>
      <c r="D46" s="37"/>
      <c r="E46" s="37">
        <v>710.54</v>
      </c>
      <c r="F46" s="37"/>
      <c r="G46" s="37">
        <v>710.54</v>
      </c>
      <c r="H46" s="37"/>
    </row>
    <row r="47" spans="1:8" s="11" customFormat="1" ht="20.25" customHeight="1">
      <c r="A47" s="36"/>
      <c r="B47" s="36"/>
      <c r="C47" s="36"/>
      <c r="D47" s="37"/>
      <c r="E47" s="37">
        <v>-530.54</v>
      </c>
      <c r="F47" s="37"/>
      <c r="G47" s="37">
        <v>-530.54</v>
      </c>
      <c r="H47" s="37"/>
    </row>
    <row r="48" spans="1:8" s="11" customFormat="1" ht="20.25" customHeight="1">
      <c r="A48" s="36"/>
      <c r="B48" s="36">
        <v>75075</v>
      </c>
      <c r="C48" s="36" t="s">
        <v>80</v>
      </c>
      <c r="D48" s="37">
        <v>245000</v>
      </c>
      <c r="E48" s="37">
        <v>2058</v>
      </c>
      <c r="F48" s="37">
        <f>SUM(D48:E48)</f>
        <v>247058</v>
      </c>
      <c r="G48" s="37">
        <v>2058</v>
      </c>
      <c r="H48" s="37"/>
    </row>
    <row r="49" spans="1:8" s="11" customFormat="1" ht="26.25" customHeight="1">
      <c r="A49" s="34">
        <v>751</v>
      </c>
      <c r="B49" s="38" t="s">
        <v>81</v>
      </c>
      <c r="C49" s="38"/>
      <c r="D49" s="35">
        <v>104677</v>
      </c>
      <c r="E49" s="35">
        <f>SUM(E50:E56)</f>
        <v>0</v>
      </c>
      <c r="F49" s="35">
        <f>SUM(D49:E49)</f>
        <v>104677</v>
      </c>
      <c r="G49" s="35">
        <v>104677</v>
      </c>
      <c r="H49" s="35"/>
    </row>
    <row r="50" spans="1:8" s="11" customFormat="1" ht="18.75" customHeight="1">
      <c r="A50" s="34"/>
      <c r="B50" s="39">
        <v>75109</v>
      </c>
      <c r="C50" s="39" t="s">
        <v>82</v>
      </c>
      <c r="D50" s="37">
        <v>55756</v>
      </c>
      <c r="E50" s="37">
        <v>789.63</v>
      </c>
      <c r="F50" s="37">
        <f>SUM(D50:E56)</f>
        <v>55756</v>
      </c>
      <c r="G50" s="37">
        <v>789.63</v>
      </c>
      <c r="H50" s="37"/>
    </row>
    <row r="51" spans="1:8" s="11" customFormat="1" ht="18" customHeight="1">
      <c r="A51" s="34"/>
      <c r="B51" s="39"/>
      <c r="C51" s="39"/>
      <c r="D51" s="37"/>
      <c r="E51" s="37">
        <v>127.41</v>
      </c>
      <c r="F51" s="37"/>
      <c r="G51" s="37">
        <v>127.41</v>
      </c>
      <c r="H51" s="37"/>
    </row>
    <row r="52" spans="1:8" s="11" customFormat="1" ht="20.25" customHeight="1">
      <c r="A52" s="34"/>
      <c r="B52" s="39"/>
      <c r="C52" s="39"/>
      <c r="D52" s="37"/>
      <c r="E52" s="37">
        <v>5198.09</v>
      </c>
      <c r="F52" s="37"/>
      <c r="G52" s="37">
        <v>5198.09</v>
      </c>
      <c r="H52" s="37"/>
    </row>
    <row r="53" spans="1:8" s="11" customFormat="1" ht="18.75" customHeight="1">
      <c r="A53" s="34"/>
      <c r="B53" s="39"/>
      <c r="C53" s="39"/>
      <c r="D53" s="37"/>
      <c r="E53" s="37">
        <v>37.98</v>
      </c>
      <c r="F53" s="37"/>
      <c r="G53" s="37">
        <v>37.98</v>
      </c>
      <c r="H53" s="37"/>
    </row>
    <row r="54" spans="1:8" s="11" customFormat="1" ht="18.75" customHeight="1">
      <c r="A54" s="34"/>
      <c r="B54" s="39"/>
      <c r="C54" s="39"/>
      <c r="D54" s="37"/>
      <c r="E54" s="37">
        <v>153.14</v>
      </c>
      <c r="F54" s="37"/>
      <c r="G54" s="37">
        <v>153.14</v>
      </c>
      <c r="H54" s="37"/>
    </row>
    <row r="55" spans="1:8" s="11" customFormat="1" ht="18.75" customHeight="1">
      <c r="A55" s="34"/>
      <c r="B55" s="39"/>
      <c r="C55" s="39"/>
      <c r="D55" s="37"/>
      <c r="E55" s="37">
        <v>-4504.84</v>
      </c>
      <c r="F55" s="37"/>
      <c r="G55" s="37">
        <v>-4504.84</v>
      </c>
      <c r="H55" s="37"/>
    </row>
    <row r="56" spans="1:8" s="11" customFormat="1" ht="18.75" customHeight="1">
      <c r="A56" s="34"/>
      <c r="B56" s="39"/>
      <c r="C56" s="39"/>
      <c r="D56" s="37"/>
      <c r="E56" s="37">
        <v>-1801.41</v>
      </c>
      <c r="F56" s="37"/>
      <c r="G56" s="37">
        <v>-1801.41</v>
      </c>
      <c r="H56" s="37"/>
    </row>
    <row r="57" spans="1:9" s="11" customFormat="1" ht="14.25" customHeight="1">
      <c r="A57" s="34">
        <v>754</v>
      </c>
      <c r="B57" s="34" t="s">
        <v>83</v>
      </c>
      <c r="C57" s="34"/>
      <c r="D57" s="35">
        <v>344400</v>
      </c>
      <c r="E57" s="35">
        <f>SUM(E58:E66)</f>
        <v>60280</v>
      </c>
      <c r="F57" s="35">
        <f>SUM(D57:E57)</f>
        <v>404680</v>
      </c>
      <c r="G57" s="35">
        <v>344680</v>
      </c>
      <c r="H57" s="35">
        <v>60000</v>
      </c>
      <c r="I57" s="42"/>
    </row>
    <row r="58" spans="1:8" s="11" customFormat="1" ht="14.25" customHeight="1">
      <c r="A58" s="36"/>
      <c r="B58" s="36">
        <v>75412</v>
      </c>
      <c r="C58" s="36" t="s">
        <v>84</v>
      </c>
      <c r="D58" s="37">
        <v>315700</v>
      </c>
      <c r="E58" s="37">
        <v>2000</v>
      </c>
      <c r="F58" s="37">
        <f>SUM(D58:E64)</f>
        <v>375980</v>
      </c>
      <c r="G58" s="37">
        <v>2000</v>
      </c>
      <c r="H58" s="37"/>
    </row>
    <row r="59" spans="1:8" s="11" customFormat="1" ht="14.25" customHeight="1">
      <c r="A59" s="36"/>
      <c r="B59" s="36"/>
      <c r="C59" s="36"/>
      <c r="D59" s="37"/>
      <c r="E59" s="37">
        <v>300</v>
      </c>
      <c r="F59" s="37"/>
      <c r="G59" s="37">
        <v>300</v>
      </c>
      <c r="H59" s="37"/>
    </row>
    <row r="60" spans="1:8" s="11" customFormat="1" ht="14.25" customHeight="1">
      <c r="A60" s="36"/>
      <c r="B60" s="36"/>
      <c r="C60" s="36"/>
      <c r="D60" s="37"/>
      <c r="E60" s="37">
        <v>31000</v>
      </c>
      <c r="F60" s="37"/>
      <c r="G60" s="37">
        <v>31000</v>
      </c>
      <c r="H60" s="37"/>
    </row>
    <row r="61" spans="1:8" s="11" customFormat="1" ht="14.25" customHeight="1">
      <c r="A61" s="36"/>
      <c r="B61" s="36"/>
      <c r="C61" s="36"/>
      <c r="D61" s="37"/>
      <c r="E61" s="37">
        <v>3980</v>
      </c>
      <c r="F61" s="37"/>
      <c r="G61" s="37">
        <v>3980</v>
      </c>
      <c r="H61" s="37"/>
    </row>
    <row r="62" spans="1:8" s="11" customFormat="1" ht="14.25" customHeight="1">
      <c r="A62" s="36"/>
      <c r="B62" s="36"/>
      <c r="C62" s="36"/>
      <c r="D62" s="37"/>
      <c r="E62" s="37">
        <v>2000</v>
      </c>
      <c r="F62" s="37"/>
      <c r="G62" s="37">
        <v>2000</v>
      </c>
      <c r="H62" s="37"/>
    </row>
    <row r="63" spans="1:8" s="11" customFormat="1" ht="14.25" customHeight="1">
      <c r="A63" s="36"/>
      <c r="B63" s="36"/>
      <c r="C63" s="36"/>
      <c r="D63" s="37"/>
      <c r="E63" s="37">
        <v>18000</v>
      </c>
      <c r="F63" s="37"/>
      <c r="G63" s="37">
        <v>18000</v>
      </c>
      <c r="H63" s="37"/>
    </row>
    <row r="64" spans="1:8" s="11" customFormat="1" ht="14.25" customHeight="1">
      <c r="A64" s="36"/>
      <c r="B64" s="36"/>
      <c r="C64" s="36"/>
      <c r="D64" s="37"/>
      <c r="E64" s="37">
        <v>3000</v>
      </c>
      <c r="F64" s="37"/>
      <c r="G64" s="37">
        <v>3000</v>
      </c>
      <c r="H64" s="37"/>
    </row>
    <row r="65" spans="1:8" s="11" customFormat="1" ht="14.25" customHeight="1">
      <c r="A65" s="36"/>
      <c r="B65" s="36">
        <v>75414</v>
      </c>
      <c r="C65" s="36" t="s">
        <v>85</v>
      </c>
      <c r="D65" s="37">
        <v>3700</v>
      </c>
      <c r="E65" s="37">
        <v>500</v>
      </c>
      <c r="F65" s="37">
        <f>SUM(D65:E66)</f>
        <v>3700</v>
      </c>
      <c r="G65" s="37">
        <v>500</v>
      </c>
      <c r="H65" s="37"/>
    </row>
    <row r="66" spans="1:8" s="11" customFormat="1" ht="14.25" customHeight="1">
      <c r="A66" s="36"/>
      <c r="B66" s="36"/>
      <c r="C66" s="36"/>
      <c r="D66" s="37"/>
      <c r="E66" s="37">
        <v>-500</v>
      </c>
      <c r="F66" s="37"/>
      <c r="G66" s="37">
        <v>-500</v>
      </c>
      <c r="H66" s="37"/>
    </row>
    <row r="67" spans="1:8" s="11" customFormat="1" ht="31.5" customHeight="1">
      <c r="A67" s="34">
        <v>756</v>
      </c>
      <c r="B67" s="38" t="s">
        <v>25</v>
      </c>
      <c r="C67" s="38"/>
      <c r="D67" s="35">
        <v>87000</v>
      </c>
      <c r="E67" s="35">
        <f>SUM(E68:E71)</f>
        <v>-5600</v>
      </c>
      <c r="F67" s="35">
        <f>SUM(D67:E67)</f>
        <v>81400</v>
      </c>
      <c r="G67" s="35">
        <v>81400</v>
      </c>
      <c r="H67" s="35"/>
    </row>
    <row r="68" spans="1:8" s="11" customFormat="1" ht="21.75" customHeight="1">
      <c r="A68" s="34"/>
      <c r="B68" s="36">
        <v>75647</v>
      </c>
      <c r="C68" s="39" t="s">
        <v>86</v>
      </c>
      <c r="D68" s="37">
        <v>87000</v>
      </c>
      <c r="E68" s="37">
        <v>-11100</v>
      </c>
      <c r="F68" s="37">
        <f>SUM(D68:E71)</f>
        <v>81400</v>
      </c>
      <c r="G68" s="37">
        <v>-11100</v>
      </c>
      <c r="H68" s="37"/>
    </row>
    <row r="69" spans="1:8" s="11" customFormat="1" ht="21.75" customHeight="1">
      <c r="A69" s="34"/>
      <c r="B69" s="36"/>
      <c r="C69" s="39"/>
      <c r="D69" s="37"/>
      <c r="E69" s="37">
        <v>-2000</v>
      </c>
      <c r="F69" s="37"/>
      <c r="G69" s="37">
        <v>-2000</v>
      </c>
      <c r="H69" s="37"/>
    </row>
    <row r="70" spans="1:8" s="11" customFormat="1" ht="21.75" customHeight="1">
      <c r="A70" s="34"/>
      <c r="B70" s="36"/>
      <c r="C70" s="39"/>
      <c r="D70" s="37"/>
      <c r="E70" s="37">
        <v>-2000</v>
      </c>
      <c r="F70" s="37"/>
      <c r="G70" s="37">
        <v>-2000</v>
      </c>
      <c r="H70" s="37"/>
    </row>
    <row r="71" spans="1:8" s="11" customFormat="1" ht="21.75" customHeight="1">
      <c r="A71" s="34"/>
      <c r="B71" s="36"/>
      <c r="C71" s="39"/>
      <c r="D71" s="37"/>
      <c r="E71" s="37">
        <v>9500</v>
      </c>
      <c r="F71" s="37"/>
      <c r="G71" s="37">
        <v>9500</v>
      </c>
      <c r="H71" s="37"/>
    </row>
    <row r="72" spans="1:8" s="11" customFormat="1" ht="21.75" customHeight="1">
      <c r="A72" s="34">
        <v>757</v>
      </c>
      <c r="B72" s="34" t="s">
        <v>87</v>
      </c>
      <c r="C72" s="34"/>
      <c r="D72" s="35">
        <v>100000</v>
      </c>
      <c r="E72" s="35">
        <f>SUM(E73)</f>
        <v>35000</v>
      </c>
      <c r="F72" s="35">
        <f>SUM(D72:E72)</f>
        <v>135000</v>
      </c>
      <c r="G72" s="35">
        <v>135000</v>
      </c>
      <c r="H72" s="35"/>
    </row>
    <row r="73" spans="1:8" s="11" customFormat="1" ht="21.75" customHeight="1">
      <c r="A73" s="34"/>
      <c r="B73" s="36">
        <v>75702</v>
      </c>
      <c r="C73" s="39" t="s">
        <v>88</v>
      </c>
      <c r="D73" s="37">
        <v>100000</v>
      </c>
      <c r="E73" s="37">
        <v>35000</v>
      </c>
      <c r="F73" s="37">
        <f>SUM(D73:E73)</f>
        <v>135000</v>
      </c>
      <c r="G73" s="37">
        <v>35000</v>
      </c>
      <c r="H73" s="37"/>
    </row>
    <row r="74" spans="1:8" s="11" customFormat="1" ht="14.25" customHeight="1">
      <c r="A74" s="31">
        <v>801</v>
      </c>
      <c r="B74" s="31" t="s">
        <v>89</v>
      </c>
      <c r="C74" s="31"/>
      <c r="D74" s="32">
        <v>11502087.24</v>
      </c>
      <c r="E74" s="32">
        <f>SUM(E75:E117)</f>
        <v>0</v>
      </c>
      <c r="F74" s="32">
        <f>SUM(D74:E74)</f>
        <v>11502087.24</v>
      </c>
      <c r="G74" s="32">
        <v>10927772.99</v>
      </c>
      <c r="H74" s="32">
        <v>574314.25</v>
      </c>
    </row>
    <row r="75" spans="1:8" s="11" customFormat="1" ht="14.25" customHeight="1">
      <c r="A75" s="31"/>
      <c r="B75" s="30">
        <v>80101</v>
      </c>
      <c r="C75" s="30" t="s">
        <v>90</v>
      </c>
      <c r="D75" s="33">
        <v>8002071.96</v>
      </c>
      <c r="E75" s="33">
        <v>-5000</v>
      </c>
      <c r="F75" s="33">
        <f>SUM(D75:E91)</f>
        <v>8022871.96</v>
      </c>
      <c r="G75" s="33">
        <v>-5000</v>
      </c>
      <c r="H75" s="33"/>
    </row>
    <row r="76" spans="1:8" s="11" customFormat="1" ht="14.25" customHeight="1">
      <c r="A76" s="31"/>
      <c r="B76" s="30"/>
      <c r="C76" s="30"/>
      <c r="D76" s="33"/>
      <c r="E76" s="33">
        <v>-47416.57</v>
      </c>
      <c r="F76" s="33"/>
      <c r="G76" s="33">
        <v>-47416.57</v>
      </c>
      <c r="H76" s="33"/>
    </row>
    <row r="77" spans="1:8" s="11" customFormat="1" ht="14.25" customHeight="1">
      <c r="A77" s="31"/>
      <c r="B77" s="30"/>
      <c r="C77" s="30"/>
      <c r="D77" s="33"/>
      <c r="E77" s="33">
        <v>-40000</v>
      </c>
      <c r="F77" s="33"/>
      <c r="G77" s="33">
        <v>-40000</v>
      </c>
      <c r="H77" s="33"/>
    </row>
    <row r="78" spans="1:8" s="11" customFormat="1" ht="14.25" customHeight="1">
      <c r="A78" s="31"/>
      <c r="B78" s="30"/>
      <c r="C78" s="30"/>
      <c r="D78" s="33"/>
      <c r="E78" s="33">
        <v>-12800</v>
      </c>
      <c r="F78" s="33"/>
      <c r="G78" s="33">
        <v>-12800</v>
      </c>
      <c r="H78" s="33"/>
    </row>
    <row r="79" spans="1:8" s="11" customFormat="1" ht="14.25" customHeight="1">
      <c r="A79" s="31"/>
      <c r="B79" s="30"/>
      <c r="C79" s="30"/>
      <c r="D79" s="33"/>
      <c r="E79" s="33">
        <v>15300</v>
      </c>
      <c r="F79" s="33"/>
      <c r="G79" s="33">
        <v>15300</v>
      </c>
      <c r="H79" s="33"/>
    </row>
    <row r="80" spans="1:8" s="11" customFormat="1" ht="14.25" customHeight="1">
      <c r="A80" s="31"/>
      <c r="B80" s="30"/>
      <c r="C80" s="30"/>
      <c r="D80" s="33"/>
      <c r="E80" s="33">
        <v>-3000</v>
      </c>
      <c r="F80" s="33"/>
      <c r="G80" s="33">
        <v>-3000</v>
      </c>
      <c r="H80" s="33"/>
    </row>
    <row r="81" spans="1:8" s="11" customFormat="1" ht="14.25" customHeight="1">
      <c r="A81" s="31"/>
      <c r="B81" s="30"/>
      <c r="C81" s="30"/>
      <c r="D81" s="33"/>
      <c r="E81" s="33">
        <v>77000</v>
      </c>
      <c r="F81" s="33"/>
      <c r="G81" s="33">
        <v>77000</v>
      </c>
      <c r="H81" s="33"/>
    </row>
    <row r="82" spans="1:8" s="11" customFormat="1" ht="14.25" customHeight="1">
      <c r="A82" s="31"/>
      <c r="B82" s="30"/>
      <c r="C82" s="30"/>
      <c r="D82" s="33"/>
      <c r="E82" s="33">
        <v>-5800</v>
      </c>
      <c r="F82" s="33"/>
      <c r="G82" s="33">
        <v>-5800</v>
      </c>
      <c r="H82" s="33"/>
    </row>
    <row r="83" spans="1:8" s="11" customFormat="1" ht="14.25" customHeight="1">
      <c r="A83" s="31"/>
      <c r="B83" s="30"/>
      <c r="C83" s="30"/>
      <c r="D83" s="33"/>
      <c r="E83" s="33">
        <v>-2050</v>
      </c>
      <c r="F83" s="33"/>
      <c r="G83" s="33">
        <v>-2050</v>
      </c>
      <c r="H83" s="33"/>
    </row>
    <row r="84" spans="1:8" s="11" customFormat="1" ht="14.25" customHeight="1">
      <c r="A84" s="31"/>
      <c r="B84" s="30"/>
      <c r="C84" s="30"/>
      <c r="D84" s="33"/>
      <c r="E84" s="33">
        <v>40000</v>
      </c>
      <c r="F84" s="33"/>
      <c r="G84" s="33">
        <v>40000</v>
      </c>
      <c r="H84" s="33"/>
    </row>
    <row r="85" spans="1:8" s="11" customFormat="1" ht="14.25" customHeight="1">
      <c r="A85" s="31"/>
      <c r="B85" s="30"/>
      <c r="C85" s="30"/>
      <c r="D85" s="33"/>
      <c r="E85" s="33">
        <v>-400</v>
      </c>
      <c r="F85" s="33"/>
      <c r="G85" s="33">
        <v>-400</v>
      </c>
      <c r="H85" s="33"/>
    </row>
    <row r="86" spans="1:8" s="11" customFormat="1" ht="14.25" customHeight="1">
      <c r="A86" s="31"/>
      <c r="B86" s="30"/>
      <c r="C86" s="30"/>
      <c r="D86" s="33"/>
      <c r="E86" s="33">
        <v>2950</v>
      </c>
      <c r="F86" s="33"/>
      <c r="G86" s="33">
        <v>2950</v>
      </c>
      <c r="H86" s="33"/>
    </row>
    <row r="87" spans="1:8" s="11" customFormat="1" ht="14.25" customHeight="1">
      <c r="A87" s="31"/>
      <c r="B87" s="30"/>
      <c r="C87" s="30"/>
      <c r="D87" s="33"/>
      <c r="E87" s="33">
        <v>1100</v>
      </c>
      <c r="F87" s="33"/>
      <c r="G87" s="33">
        <v>1100</v>
      </c>
      <c r="H87" s="33"/>
    </row>
    <row r="88" spans="1:8" s="11" customFormat="1" ht="14.25" customHeight="1">
      <c r="A88" s="31"/>
      <c r="B88" s="30"/>
      <c r="C88" s="30"/>
      <c r="D88" s="33"/>
      <c r="E88" s="33">
        <v>6616.57</v>
      </c>
      <c r="F88" s="33"/>
      <c r="G88" s="33">
        <v>6616.57</v>
      </c>
      <c r="H88" s="33"/>
    </row>
    <row r="89" spans="1:8" s="11" customFormat="1" ht="14.25" customHeight="1">
      <c r="A89" s="31"/>
      <c r="B89" s="30"/>
      <c r="C89" s="30"/>
      <c r="D89" s="33"/>
      <c r="E89" s="33">
        <v>-700</v>
      </c>
      <c r="F89" s="33"/>
      <c r="G89" s="33">
        <v>-700</v>
      </c>
      <c r="H89" s="33"/>
    </row>
    <row r="90" spans="1:8" s="11" customFormat="1" ht="14.25" customHeight="1">
      <c r="A90" s="31"/>
      <c r="B90" s="30"/>
      <c r="C90" s="30"/>
      <c r="D90" s="33"/>
      <c r="E90" s="33">
        <v>-1000</v>
      </c>
      <c r="F90" s="33"/>
      <c r="G90" s="33">
        <v>-1000</v>
      </c>
      <c r="H90" s="33"/>
    </row>
    <row r="91" spans="1:8" s="11" customFormat="1" ht="21" customHeight="1">
      <c r="A91" s="31"/>
      <c r="B91" s="30"/>
      <c r="C91" s="30"/>
      <c r="D91" s="33"/>
      <c r="E91" s="33">
        <v>-4000</v>
      </c>
      <c r="F91" s="33"/>
      <c r="G91" s="33">
        <v>-4000</v>
      </c>
      <c r="H91" s="33"/>
    </row>
    <row r="92" spans="1:8" s="11" customFormat="1" ht="14.25" customHeight="1">
      <c r="A92" s="31"/>
      <c r="B92" s="30">
        <v>80103</v>
      </c>
      <c r="C92" s="30" t="s">
        <v>91</v>
      </c>
      <c r="D92" s="33">
        <v>511062.31</v>
      </c>
      <c r="E92" s="33">
        <v>125.76</v>
      </c>
      <c r="F92" s="33">
        <f>SUM(D92:E98)</f>
        <v>509112.31</v>
      </c>
      <c r="G92" s="33">
        <v>125.76</v>
      </c>
      <c r="H92" s="33"/>
    </row>
    <row r="93" spans="1:8" s="11" customFormat="1" ht="14.25" customHeight="1">
      <c r="A93" s="31"/>
      <c r="B93" s="30"/>
      <c r="C93" s="30"/>
      <c r="D93" s="33"/>
      <c r="E93" s="33">
        <v>-100</v>
      </c>
      <c r="F93" s="33"/>
      <c r="G93" s="33">
        <v>-100</v>
      </c>
      <c r="H93" s="33"/>
    </row>
    <row r="94" spans="1:8" s="11" customFormat="1" ht="14.25" customHeight="1">
      <c r="A94" s="31"/>
      <c r="B94" s="30"/>
      <c r="C94" s="30"/>
      <c r="D94" s="33"/>
      <c r="E94" s="33">
        <v>-1600</v>
      </c>
      <c r="F94" s="33"/>
      <c r="G94" s="33">
        <v>-1600</v>
      </c>
      <c r="H94" s="33"/>
    </row>
    <row r="95" spans="1:8" s="11" customFormat="1" ht="14.25" customHeight="1">
      <c r="A95" s="31"/>
      <c r="B95" s="30"/>
      <c r="C95" s="30"/>
      <c r="D95" s="33"/>
      <c r="E95" s="33">
        <v>-100</v>
      </c>
      <c r="F95" s="33"/>
      <c r="G95" s="33">
        <v>-100</v>
      </c>
      <c r="H95" s="33"/>
    </row>
    <row r="96" spans="1:8" s="11" customFormat="1" ht="14.25" customHeight="1">
      <c r="A96" s="31"/>
      <c r="B96" s="30"/>
      <c r="C96" s="30"/>
      <c r="D96" s="33"/>
      <c r="E96" s="33">
        <v>-100</v>
      </c>
      <c r="F96" s="33"/>
      <c r="G96" s="33">
        <v>-100</v>
      </c>
      <c r="H96" s="33"/>
    </row>
    <row r="97" spans="1:8" s="11" customFormat="1" ht="14.25" customHeight="1">
      <c r="A97" s="31"/>
      <c r="B97" s="30"/>
      <c r="C97" s="30"/>
      <c r="D97" s="33"/>
      <c r="E97" s="33">
        <v>-50</v>
      </c>
      <c r="F97" s="33"/>
      <c r="G97" s="33">
        <v>-50</v>
      </c>
      <c r="H97" s="33"/>
    </row>
    <row r="98" spans="1:8" s="11" customFormat="1" ht="14.25" customHeight="1">
      <c r="A98" s="31"/>
      <c r="B98" s="30"/>
      <c r="C98" s="30"/>
      <c r="D98" s="33"/>
      <c r="E98" s="33">
        <v>-125.76</v>
      </c>
      <c r="F98" s="33"/>
      <c r="G98" s="33">
        <v>-125.76</v>
      </c>
      <c r="H98" s="33"/>
    </row>
    <row r="99" spans="1:8" s="11" customFormat="1" ht="14.25" customHeight="1">
      <c r="A99" s="31"/>
      <c r="B99" s="30">
        <v>80110</v>
      </c>
      <c r="C99" s="30" t="s">
        <v>92</v>
      </c>
      <c r="D99" s="33">
        <v>2628011.92</v>
      </c>
      <c r="E99" s="33">
        <v>-13626.44</v>
      </c>
      <c r="F99" s="33">
        <f>SUM(D99:E109)</f>
        <v>2608811.92</v>
      </c>
      <c r="G99" s="33">
        <v>-13626.44</v>
      </c>
      <c r="H99" s="33"/>
    </row>
    <row r="100" spans="1:8" s="11" customFormat="1" ht="14.25" customHeight="1">
      <c r="A100" s="31"/>
      <c r="B100" s="30"/>
      <c r="C100" s="30"/>
      <c r="D100" s="33"/>
      <c r="E100" s="33">
        <v>-7000</v>
      </c>
      <c r="F100" s="33"/>
      <c r="G100" s="33">
        <v>-7000</v>
      </c>
      <c r="H100" s="33"/>
    </row>
    <row r="101" spans="1:8" s="11" customFormat="1" ht="14.25" customHeight="1">
      <c r="A101" s="31"/>
      <c r="B101" s="30"/>
      <c r="C101" s="30"/>
      <c r="D101" s="33"/>
      <c r="E101" s="33">
        <v>-2000</v>
      </c>
      <c r="F101" s="33"/>
      <c r="G101" s="33">
        <v>-2000</v>
      </c>
      <c r="H101" s="33"/>
    </row>
    <row r="102" spans="1:8" s="11" customFormat="1" ht="14.25" customHeight="1">
      <c r="A102" s="31"/>
      <c r="B102" s="30"/>
      <c r="C102" s="30"/>
      <c r="D102" s="33"/>
      <c r="E102" s="33">
        <v>500</v>
      </c>
      <c r="F102" s="33"/>
      <c r="G102" s="33">
        <v>500</v>
      </c>
      <c r="H102" s="33"/>
    </row>
    <row r="103" spans="1:8" s="11" customFormat="1" ht="14.25" customHeight="1">
      <c r="A103" s="31"/>
      <c r="B103" s="30"/>
      <c r="C103" s="30"/>
      <c r="D103" s="33"/>
      <c r="E103" s="33">
        <v>-2600</v>
      </c>
      <c r="F103" s="33"/>
      <c r="G103" s="33">
        <v>-2600</v>
      </c>
      <c r="H103" s="33"/>
    </row>
    <row r="104" spans="1:8" s="11" customFormat="1" ht="14.25" customHeight="1">
      <c r="A104" s="31"/>
      <c r="B104" s="30"/>
      <c r="C104" s="30"/>
      <c r="D104" s="33"/>
      <c r="E104" s="33">
        <v>14000</v>
      </c>
      <c r="F104" s="33"/>
      <c r="G104" s="33">
        <v>14000</v>
      </c>
      <c r="H104" s="33"/>
    </row>
    <row r="105" spans="1:8" s="11" customFormat="1" ht="14.25" customHeight="1">
      <c r="A105" s="31"/>
      <c r="B105" s="30"/>
      <c r="C105" s="30"/>
      <c r="D105" s="33"/>
      <c r="E105" s="33">
        <v>-350</v>
      </c>
      <c r="F105" s="33"/>
      <c r="G105" s="33">
        <v>-350</v>
      </c>
      <c r="H105" s="33"/>
    </row>
    <row r="106" spans="1:8" s="11" customFormat="1" ht="14.25" customHeight="1">
      <c r="A106" s="31"/>
      <c r="B106" s="30"/>
      <c r="C106" s="30"/>
      <c r="D106" s="33"/>
      <c r="E106" s="33">
        <v>-16600</v>
      </c>
      <c r="F106" s="33"/>
      <c r="G106" s="33">
        <v>-16600</v>
      </c>
      <c r="H106" s="33"/>
    </row>
    <row r="107" spans="1:8" s="11" customFormat="1" ht="14.25" customHeight="1">
      <c r="A107" s="31"/>
      <c r="B107" s="30"/>
      <c r="C107" s="30"/>
      <c r="D107" s="33"/>
      <c r="E107" s="33">
        <v>750</v>
      </c>
      <c r="F107" s="33"/>
      <c r="G107" s="33">
        <v>750</v>
      </c>
      <c r="H107" s="33"/>
    </row>
    <row r="108" spans="1:8" s="11" customFormat="1" ht="14.25" customHeight="1">
      <c r="A108" s="31"/>
      <c r="B108" s="30"/>
      <c r="C108" s="30"/>
      <c r="D108" s="33"/>
      <c r="E108" s="33">
        <v>-900</v>
      </c>
      <c r="F108" s="33"/>
      <c r="G108" s="33">
        <v>-900</v>
      </c>
      <c r="H108" s="33"/>
    </row>
    <row r="109" spans="1:8" s="11" customFormat="1" ht="14.25" customHeight="1">
      <c r="A109" s="31"/>
      <c r="B109" s="30"/>
      <c r="C109" s="30"/>
      <c r="D109" s="33"/>
      <c r="E109" s="33">
        <v>8626.44</v>
      </c>
      <c r="F109" s="33"/>
      <c r="G109" s="33">
        <v>8626.44</v>
      </c>
      <c r="H109" s="33"/>
    </row>
    <row r="110" spans="1:8" s="11" customFormat="1" ht="14.25" customHeight="1">
      <c r="A110" s="31"/>
      <c r="B110" s="30">
        <v>80113</v>
      </c>
      <c r="C110" s="30" t="s">
        <v>93</v>
      </c>
      <c r="D110" s="33">
        <v>167512.68</v>
      </c>
      <c r="E110" s="33">
        <v>-8000</v>
      </c>
      <c r="F110" s="33">
        <f>SUM(D110:E115)</f>
        <v>167512.68</v>
      </c>
      <c r="G110" s="33">
        <v>-8000</v>
      </c>
      <c r="H110" s="33"/>
    </row>
    <row r="111" spans="1:8" s="11" customFormat="1" ht="14.25" customHeight="1">
      <c r="A111" s="31"/>
      <c r="B111" s="30"/>
      <c r="C111" s="30"/>
      <c r="D111" s="33"/>
      <c r="E111" s="33">
        <v>-300</v>
      </c>
      <c r="F111" s="33"/>
      <c r="G111" s="33">
        <v>-300</v>
      </c>
      <c r="H111" s="33"/>
    </row>
    <row r="112" spans="1:8" s="11" customFormat="1" ht="14.25" customHeight="1">
      <c r="A112" s="31"/>
      <c r="B112" s="30"/>
      <c r="C112" s="30"/>
      <c r="D112" s="33"/>
      <c r="E112" s="33">
        <v>7000</v>
      </c>
      <c r="F112" s="33"/>
      <c r="G112" s="33">
        <v>7000</v>
      </c>
      <c r="H112" s="33"/>
    </row>
    <row r="113" spans="1:8" s="11" customFormat="1" ht="14.25" customHeight="1">
      <c r="A113" s="31"/>
      <c r="B113" s="30"/>
      <c r="C113" s="30"/>
      <c r="D113" s="33"/>
      <c r="E113" s="33">
        <v>100</v>
      </c>
      <c r="F113" s="33"/>
      <c r="G113" s="33">
        <v>100</v>
      </c>
      <c r="H113" s="33"/>
    </row>
    <row r="114" spans="1:8" s="11" customFormat="1" ht="14.25" customHeight="1">
      <c r="A114" s="31"/>
      <c r="B114" s="30"/>
      <c r="C114" s="30"/>
      <c r="D114" s="33"/>
      <c r="E114" s="33">
        <v>-100</v>
      </c>
      <c r="F114" s="33"/>
      <c r="G114" s="33">
        <v>-100</v>
      </c>
      <c r="H114" s="33"/>
    </row>
    <row r="115" spans="1:8" s="11" customFormat="1" ht="14.25" customHeight="1">
      <c r="A115" s="31"/>
      <c r="B115" s="30"/>
      <c r="C115" s="30"/>
      <c r="D115" s="33"/>
      <c r="E115" s="33">
        <v>1300</v>
      </c>
      <c r="F115" s="33"/>
      <c r="G115" s="33">
        <v>1300</v>
      </c>
      <c r="H115" s="33"/>
    </row>
    <row r="116" spans="1:8" s="11" customFormat="1" ht="14.25" customHeight="1">
      <c r="A116" s="31"/>
      <c r="B116" s="30">
        <v>80146</v>
      </c>
      <c r="C116" s="30" t="s">
        <v>94</v>
      </c>
      <c r="D116" s="33">
        <v>22000</v>
      </c>
      <c r="E116" s="33">
        <v>300</v>
      </c>
      <c r="F116" s="33">
        <f>SUM(D116:E117)</f>
        <v>22350</v>
      </c>
      <c r="G116" s="33">
        <v>300</v>
      </c>
      <c r="H116" s="33"/>
    </row>
    <row r="117" spans="1:8" s="11" customFormat="1" ht="14.25" customHeight="1">
      <c r="A117" s="31"/>
      <c r="B117" s="30"/>
      <c r="C117" s="30"/>
      <c r="D117" s="33"/>
      <c r="E117" s="33">
        <v>50</v>
      </c>
      <c r="F117" s="33"/>
      <c r="G117" s="33">
        <v>50</v>
      </c>
      <c r="H117" s="33"/>
    </row>
    <row r="118" spans="1:8" s="11" customFormat="1" ht="14.25" customHeight="1">
      <c r="A118" s="31">
        <v>851</v>
      </c>
      <c r="B118" s="31" t="s">
        <v>95</v>
      </c>
      <c r="C118" s="31"/>
      <c r="D118" s="32">
        <v>264500</v>
      </c>
      <c r="E118" s="32">
        <f>SUM(E119:E126)</f>
        <v>6220</v>
      </c>
      <c r="F118" s="32">
        <f>SUM(D118:E118)</f>
        <v>270720</v>
      </c>
      <c r="G118" s="32">
        <v>270720</v>
      </c>
      <c r="H118" s="32"/>
    </row>
    <row r="119" spans="1:8" s="11" customFormat="1" ht="14.25" customHeight="1">
      <c r="A119" s="30"/>
      <c r="B119" s="30">
        <v>85149</v>
      </c>
      <c r="C119" s="30" t="s">
        <v>96</v>
      </c>
      <c r="D119" s="33">
        <v>100000</v>
      </c>
      <c r="E119" s="33">
        <v>-36280</v>
      </c>
      <c r="F119" s="33">
        <f>SUM(D119:E119)</f>
        <v>63720</v>
      </c>
      <c r="G119" s="33">
        <v>-36280</v>
      </c>
      <c r="H119" s="33"/>
    </row>
    <row r="120" spans="1:8" s="11" customFormat="1" ht="14.25" customHeight="1">
      <c r="A120" s="31"/>
      <c r="B120" s="30">
        <v>85154</v>
      </c>
      <c r="C120" s="30" t="s">
        <v>97</v>
      </c>
      <c r="D120" s="33">
        <v>118500</v>
      </c>
      <c r="E120" s="33">
        <v>-3000</v>
      </c>
      <c r="F120" s="33">
        <f>SUM(D120:E122)</f>
        <v>118500</v>
      </c>
      <c r="G120" s="33">
        <v>-3000</v>
      </c>
      <c r="H120" s="33"/>
    </row>
    <row r="121" spans="1:8" s="11" customFormat="1" ht="14.25" customHeight="1">
      <c r="A121" s="31"/>
      <c r="B121" s="30"/>
      <c r="C121" s="30"/>
      <c r="D121" s="33"/>
      <c r="E121" s="33">
        <v>-1000</v>
      </c>
      <c r="F121" s="33"/>
      <c r="G121" s="33">
        <v>-1000</v>
      </c>
      <c r="H121" s="33"/>
    </row>
    <row r="122" spans="1:8" s="11" customFormat="1" ht="14.25" customHeight="1">
      <c r="A122" s="31"/>
      <c r="B122" s="30"/>
      <c r="C122" s="30"/>
      <c r="D122" s="33"/>
      <c r="E122" s="33">
        <v>4000</v>
      </c>
      <c r="F122" s="33"/>
      <c r="G122" s="33">
        <v>4000</v>
      </c>
      <c r="H122" s="33"/>
    </row>
    <row r="123" spans="1:8" s="11" customFormat="1" ht="14.25" customHeight="1">
      <c r="A123" s="31"/>
      <c r="B123" s="43">
        <v>85195</v>
      </c>
      <c r="C123" s="43" t="s">
        <v>73</v>
      </c>
      <c r="D123" s="44">
        <v>45500</v>
      </c>
      <c r="E123" s="33">
        <v>500</v>
      </c>
      <c r="F123" s="44">
        <f>SUM(D123:E126)</f>
        <v>88000</v>
      </c>
      <c r="G123" s="33">
        <v>500</v>
      </c>
      <c r="H123" s="33"/>
    </row>
    <row r="124" spans="1:8" s="11" customFormat="1" ht="14.25" customHeight="1">
      <c r="A124" s="31"/>
      <c r="B124" s="43"/>
      <c r="C124" s="43"/>
      <c r="D124" s="44"/>
      <c r="E124" s="33">
        <v>-3000</v>
      </c>
      <c r="F124" s="44"/>
      <c r="G124" s="33">
        <v>-3000</v>
      </c>
      <c r="H124" s="33"/>
    </row>
    <row r="125" spans="1:8" s="11" customFormat="1" ht="14.25" customHeight="1">
      <c r="A125" s="31"/>
      <c r="B125" s="43"/>
      <c r="C125" s="43"/>
      <c r="D125" s="44"/>
      <c r="E125" s="33">
        <v>25000</v>
      </c>
      <c r="F125" s="44"/>
      <c r="G125" s="33">
        <v>25000</v>
      </c>
      <c r="H125" s="33"/>
    </row>
    <row r="126" spans="1:8" s="11" customFormat="1" ht="14.25" customHeight="1">
      <c r="A126" s="31"/>
      <c r="B126" s="43"/>
      <c r="C126" s="43"/>
      <c r="D126" s="44"/>
      <c r="E126" s="33">
        <v>20000</v>
      </c>
      <c r="F126" s="44"/>
      <c r="G126" s="33">
        <v>20000</v>
      </c>
      <c r="H126" s="33"/>
    </row>
    <row r="127" spans="1:8" s="11" customFormat="1" ht="14.25" customHeight="1">
      <c r="A127" s="34">
        <v>852</v>
      </c>
      <c r="B127" s="34" t="s">
        <v>98</v>
      </c>
      <c r="C127" s="34"/>
      <c r="D127" s="35">
        <v>6527170.08</v>
      </c>
      <c r="E127" s="35">
        <f>SUM(E128:E139)</f>
        <v>-50100</v>
      </c>
      <c r="F127" s="35">
        <f>SUM(D127:E127)</f>
        <v>6477070.08</v>
      </c>
      <c r="G127" s="35">
        <v>6477070.08</v>
      </c>
      <c r="H127" s="35"/>
    </row>
    <row r="128" spans="1:8" s="11" customFormat="1" ht="14.25" customHeight="1">
      <c r="A128" s="45"/>
      <c r="B128" s="36">
        <v>85202</v>
      </c>
      <c r="C128" s="36" t="s">
        <v>99</v>
      </c>
      <c r="D128" s="37">
        <v>276100</v>
      </c>
      <c r="E128" s="37">
        <v>16319</v>
      </c>
      <c r="F128" s="37">
        <f>SUM(D128:E128)</f>
        <v>292419</v>
      </c>
      <c r="G128" s="37">
        <v>16319</v>
      </c>
      <c r="H128" s="37"/>
    </row>
    <row r="129" spans="1:8" s="11" customFormat="1" ht="14.25" customHeight="1">
      <c r="A129" s="45"/>
      <c r="B129" s="36">
        <v>85212</v>
      </c>
      <c r="C129" s="36" t="s">
        <v>100</v>
      </c>
      <c r="D129" s="37">
        <v>4126000</v>
      </c>
      <c r="E129" s="37">
        <v>10248</v>
      </c>
      <c r="F129" s="37">
        <f>SUM(D129:E132)</f>
        <v>4126243</v>
      </c>
      <c r="G129" s="37">
        <v>10248</v>
      </c>
      <c r="H129" s="37"/>
    </row>
    <row r="130" spans="1:8" s="11" customFormat="1" ht="14.25" customHeight="1">
      <c r="A130" s="45"/>
      <c r="B130" s="36"/>
      <c r="C130" s="36"/>
      <c r="D130" s="37"/>
      <c r="E130" s="37">
        <v>-2981</v>
      </c>
      <c r="F130" s="37"/>
      <c r="G130" s="37">
        <v>-2981</v>
      </c>
      <c r="H130" s="37"/>
    </row>
    <row r="131" spans="1:8" s="11" customFormat="1" ht="14.25" customHeight="1">
      <c r="A131" s="45"/>
      <c r="B131" s="36"/>
      <c r="C131" s="36"/>
      <c r="D131" s="37"/>
      <c r="E131" s="37">
        <v>-6623</v>
      </c>
      <c r="F131" s="37"/>
      <c r="G131" s="37">
        <v>-6623</v>
      </c>
      <c r="H131" s="37"/>
    </row>
    <row r="132" spans="1:8" s="11" customFormat="1" ht="14.25" customHeight="1">
      <c r="A132" s="45"/>
      <c r="B132" s="36"/>
      <c r="C132" s="36"/>
      <c r="D132" s="37"/>
      <c r="E132" s="37">
        <v>-401</v>
      </c>
      <c r="F132" s="37"/>
      <c r="G132" s="37">
        <v>-401</v>
      </c>
      <c r="H132" s="37"/>
    </row>
    <row r="133" spans="1:8" s="11" customFormat="1" ht="14.25" customHeight="1">
      <c r="A133" s="45"/>
      <c r="B133" s="36">
        <v>85215</v>
      </c>
      <c r="C133" s="36" t="s">
        <v>101</v>
      </c>
      <c r="D133" s="37">
        <v>80000</v>
      </c>
      <c r="E133" s="37">
        <v>-10000</v>
      </c>
      <c r="F133" s="37">
        <f>SUM(D133:E133)</f>
        <v>70000</v>
      </c>
      <c r="G133" s="37">
        <v>-10000</v>
      </c>
      <c r="H133" s="37"/>
    </row>
    <row r="134" spans="1:8" s="11" customFormat="1" ht="14.25" customHeight="1">
      <c r="A134" s="36"/>
      <c r="B134" s="36">
        <v>85216</v>
      </c>
      <c r="C134" s="36" t="s">
        <v>102</v>
      </c>
      <c r="D134" s="37">
        <v>221100</v>
      </c>
      <c r="E134" s="37">
        <v>14500</v>
      </c>
      <c r="F134" s="37">
        <f>SUM(D134:E134)</f>
        <v>235600</v>
      </c>
      <c r="G134" s="37">
        <v>14500</v>
      </c>
      <c r="H134" s="37"/>
    </row>
    <row r="135" spans="1:8" s="11" customFormat="1" ht="14.25" customHeight="1">
      <c r="A135" s="45"/>
      <c r="B135" s="36">
        <v>85219</v>
      </c>
      <c r="C135" s="36" t="s">
        <v>103</v>
      </c>
      <c r="D135" s="37">
        <v>604467</v>
      </c>
      <c r="E135" s="37">
        <v>-16939</v>
      </c>
      <c r="F135" s="37">
        <f>SUM(D135:E138)</f>
        <v>587905</v>
      </c>
      <c r="G135" s="37">
        <v>-16939</v>
      </c>
      <c r="H135" s="46"/>
    </row>
    <row r="136" spans="1:8" s="11" customFormat="1" ht="14.25" customHeight="1">
      <c r="A136" s="45"/>
      <c r="B136" s="45"/>
      <c r="C136" s="45"/>
      <c r="D136" s="37"/>
      <c r="E136" s="37">
        <v>777</v>
      </c>
      <c r="F136" s="37"/>
      <c r="G136" s="37">
        <v>777</v>
      </c>
      <c r="H136" s="46"/>
    </row>
    <row r="137" spans="1:8" s="11" customFormat="1" ht="14.25" customHeight="1">
      <c r="A137" s="45"/>
      <c r="B137" s="45"/>
      <c r="C137" s="45"/>
      <c r="D137" s="37"/>
      <c r="E137" s="37">
        <v>-1191</v>
      </c>
      <c r="F137" s="37"/>
      <c r="G137" s="37">
        <v>-1191</v>
      </c>
      <c r="H137" s="46"/>
    </row>
    <row r="138" spans="1:8" s="11" customFormat="1" ht="14.25" customHeight="1">
      <c r="A138" s="45"/>
      <c r="B138" s="45"/>
      <c r="C138" s="45"/>
      <c r="D138" s="37"/>
      <c r="E138" s="37">
        <v>791</v>
      </c>
      <c r="F138" s="37"/>
      <c r="G138" s="37">
        <v>791</v>
      </c>
      <c r="H138" s="46"/>
    </row>
    <row r="139" spans="1:8" s="11" customFormat="1" ht="14.25" customHeight="1">
      <c r="A139" s="36"/>
      <c r="B139" s="36">
        <v>85295</v>
      </c>
      <c r="C139" s="36" t="s">
        <v>73</v>
      </c>
      <c r="D139" s="37">
        <v>835120.59</v>
      </c>
      <c r="E139" s="37">
        <v>-54600</v>
      </c>
      <c r="F139" s="37">
        <f>SUM(D139:E139)</f>
        <v>780520.59</v>
      </c>
      <c r="G139" s="37">
        <v>-54600</v>
      </c>
      <c r="H139" s="37"/>
    </row>
    <row r="140" spans="1:8" s="11" customFormat="1" ht="14.25" customHeight="1">
      <c r="A140" s="34">
        <v>853</v>
      </c>
      <c r="B140" s="34" t="s">
        <v>104</v>
      </c>
      <c r="C140" s="34"/>
      <c r="D140" s="35">
        <v>183595.38</v>
      </c>
      <c r="E140" s="35">
        <f>SUM(E141:E160)</f>
        <v>0</v>
      </c>
      <c r="F140" s="35">
        <f>SUM(D140:E140)</f>
        <v>183595.38</v>
      </c>
      <c r="G140" s="35">
        <f>SUM(F140)</f>
        <v>183595.38</v>
      </c>
      <c r="H140" s="35"/>
    </row>
    <row r="141" spans="1:8" s="11" customFormat="1" ht="14.25" customHeight="1">
      <c r="A141" s="36"/>
      <c r="B141" s="36">
        <v>85395</v>
      </c>
      <c r="C141" s="36" t="s">
        <v>73</v>
      </c>
      <c r="D141" s="37">
        <v>183595.38</v>
      </c>
      <c r="E141" s="37">
        <v>604.94</v>
      </c>
      <c r="F141" s="37">
        <f>SUM(D141:E160)</f>
        <v>183595.38</v>
      </c>
      <c r="G141" s="37">
        <v>604.94</v>
      </c>
      <c r="H141" s="37"/>
    </row>
    <row r="142" spans="1:8" s="11" customFormat="1" ht="14.25" customHeight="1">
      <c r="A142" s="36"/>
      <c r="B142" s="36"/>
      <c r="C142" s="36"/>
      <c r="D142" s="37"/>
      <c r="E142" s="37">
        <v>32.08</v>
      </c>
      <c r="F142" s="37"/>
      <c r="G142" s="37">
        <v>32.08</v>
      </c>
      <c r="H142" s="37"/>
    </row>
    <row r="143" spans="1:8" s="11" customFormat="1" ht="14.25" customHeight="1">
      <c r="A143" s="36"/>
      <c r="B143" s="36"/>
      <c r="C143" s="36"/>
      <c r="D143" s="37"/>
      <c r="E143" s="37">
        <v>92.37</v>
      </c>
      <c r="F143" s="37"/>
      <c r="G143" s="37">
        <v>92.37</v>
      </c>
      <c r="H143" s="37"/>
    </row>
    <row r="144" spans="1:8" s="11" customFormat="1" ht="14.25" customHeight="1">
      <c r="A144" s="36"/>
      <c r="B144" s="36"/>
      <c r="C144" s="36"/>
      <c r="D144" s="37"/>
      <c r="E144" s="37">
        <v>4.97</v>
      </c>
      <c r="F144" s="37"/>
      <c r="G144" s="37">
        <v>4.97</v>
      </c>
      <c r="H144" s="37"/>
    </row>
    <row r="145" spans="1:8" s="11" customFormat="1" ht="14.25" customHeight="1">
      <c r="A145" s="36"/>
      <c r="B145" s="36"/>
      <c r="C145" s="36"/>
      <c r="D145" s="37"/>
      <c r="E145" s="37">
        <v>14.78</v>
      </c>
      <c r="F145" s="37"/>
      <c r="G145" s="37">
        <v>14.78</v>
      </c>
      <c r="H145" s="37"/>
    </row>
    <row r="146" spans="1:8" s="11" customFormat="1" ht="14.25" customHeight="1">
      <c r="A146" s="36"/>
      <c r="B146" s="36"/>
      <c r="C146" s="36"/>
      <c r="D146" s="37"/>
      <c r="E146" s="37">
        <v>0.86</v>
      </c>
      <c r="F146" s="37"/>
      <c r="G146" s="37">
        <v>0.86</v>
      </c>
      <c r="H146" s="37"/>
    </row>
    <row r="147" spans="1:8" s="11" customFormat="1" ht="14.25" customHeight="1">
      <c r="A147" s="36"/>
      <c r="B147" s="36"/>
      <c r="C147" s="36"/>
      <c r="D147" s="37"/>
      <c r="E147" s="37">
        <v>-123.47</v>
      </c>
      <c r="F147" s="37"/>
      <c r="G147" s="37">
        <v>-123.47</v>
      </c>
      <c r="H147" s="37"/>
    </row>
    <row r="148" spans="1:8" s="11" customFormat="1" ht="14.25" customHeight="1">
      <c r="A148" s="36"/>
      <c r="B148" s="36"/>
      <c r="C148" s="36"/>
      <c r="D148" s="37"/>
      <c r="E148" s="37">
        <v>-6.53</v>
      </c>
      <c r="F148" s="37"/>
      <c r="G148" s="37">
        <v>-6.53</v>
      </c>
      <c r="H148" s="37"/>
    </row>
    <row r="149" spans="1:8" s="11" customFormat="1" ht="14.25" customHeight="1">
      <c r="A149" s="36"/>
      <c r="B149" s="36"/>
      <c r="C149" s="36"/>
      <c r="D149" s="37"/>
      <c r="E149" s="37">
        <v>-1020.21</v>
      </c>
      <c r="F149" s="37"/>
      <c r="G149" s="37">
        <v>-1020.21</v>
      </c>
      <c r="H149" s="37"/>
    </row>
    <row r="150" spans="1:8" s="11" customFormat="1" ht="14.25" customHeight="1">
      <c r="A150" s="36"/>
      <c r="B150" s="36"/>
      <c r="C150" s="36"/>
      <c r="D150" s="37"/>
      <c r="E150" s="37">
        <v>-50.62</v>
      </c>
      <c r="F150" s="37"/>
      <c r="G150" s="37">
        <v>-50.62</v>
      </c>
      <c r="H150" s="37"/>
    </row>
    <row r="151" spans="1:8" s="11" customFormat="1" ht="14.25" customHeight="1">
      <c r="A151" s="36"/>
      <c r="B151" s="36"/>
      <c r="C151" s="36"/>
      <c r="D151" s="37"/>
      <c r="E151" s="37">
        <v>-43.44</v>
      </c>
      <c r="F151" s="37"/>
      <c r="G151" s="37">
        <v>-43.44</v>
      </c>
      <c r="H151" s="37"/>
    </row>
    <row r="152" spans="1:8" s="11" customFormat="1" ht="14.25" customHeight="1">
      <c r="A152" s="36"/>
      <c r="B152" s="36"/>
      <c r="C152" s="36"/>
      <c r="D152" s="37"/>
      <c r="E152" s="37">
        <v>-5.92</v>
      </c>
      <c r="F152" s="37"/>
      <c r="G152" s="37">
        <v>-5.92</v>
      </c>
      <c r="H152" s="37"/>
    </row>
    <row r="153" spans="1:8" s="11" customFormat="1" ht="14.25" customHeight="1">
      <c r="A153" s="36"/>
      <c r="B153" s="36"/>
      <c r="C153" s="36"/>
      <c r="D153" s="37"/>
      <c r="E153" s="37">
        <v>-85.19</v>
      </c>
      <c r="F153" s="37"/>
      <c r="G153" s="37">
        <v>-85.19</v>
      </c>
      <c r="H153" s="37"/>
    </row>
    <row r="154" spans="1:8" s="11" customFormat="1" ht="14.25" customHeight="1">
      <c r="A154" s="36"/>
      <c r="B154" s="36"/>
      <c r="C154" s="36"/>
      <c r="D154" s="37"/>
      <c r="E154" s="37">
        <v>-4.51</v>
      </c>
      <c r="F154" s="37"/>
      <c r="G154" s="37">
        <v>-4.51</v>
      </c>
      <c r="H154" s="37"/>
    </row>
    <row r="155" spans="1:8" s="11" customFormat="1" ht="14.25" customHeight="1">
      <c r="A155" s="36"/>
      <c r="B155" s="36"/>
      <c r="C155" s="36"/>
      <c r="D155" s="37"/>
      <c r="E155" s="37">
        <v>1646.02</v>
      </c>
      <c r="F155" s="37"/>
      <c r="G155" s="37">
        <v>1646.02</v>
      </c>
      <c r="H155" s="37"/>
    </row>
    <row r="156" spans="1:8" s="11" customFormat="1" ht="14.25" customHeight="1">
      <c r="A156" s="36"/>
      <c r="B156" s="36"/>
      <c r="C156" s="36"/>
      <c r="D156" s="37"/>
      <c r="E156" s="37">
        <v>87.18</v>
      </c>
      <c r="F156" s="37"/>
      <c r="G156" s="37">
        <v>87.18</v>
      </c>
      <c r="H156" s="37"/>
    </row>
    <row r="157" spans="1:8" s="11" customFormat="1" ht="14.25" customHeight="1">
      <c r="A157" s="36"/>
      <c r="B157" s="36"/>
      <c r="C157" s="36"/>
      <c r="D157" s="37"/>
      <c r="E157" s="37">
        <v>-185.76</v>
      </c>
      <c r="F157" s="37"/>
      <c r="G157" s="37">
        <v>-185.76</v>
      </c>
      <c r="H157" s="37"/>
    </row>
    <row r="158" spans="1:8" s="11" customFormat="1" ht="14.25" customHeight="1">
      <c r="A158" s="36"/>
      <c r="B158" s="36"/>
      <c r="C158" s="36"/>
      <c r="D158" s="37"/>
      <c r="E158" s="37">
        <v>-9.84</v>
      </c>
      <c r="F158" s="37"/>
      <c r="G158" s="37">
        <v>-9.84</v>
      </c>
      <c r="H158" s="37"/>
    </row>
    <row r="159" spans="1:8" s="11" customFormat="1" ht="14.25" customHeight="1">
      <c r="A159" s="36"/>
      <c r="B159" s="36"/>
      <c r="C159" s="36"/>
      <c r="D159" s="37"/>
      <c r="E159" s="37">
        <v>-900.04</v>
      </c>
      <c r="F159" s="37"/>
      <c r="G159" s="37">
        <v>-900.04</v>
      </c>
      <c r="H159" s="37"/>
    </row>
    <row r="160" spans="1:8" s="11" customFormat="1" ht="14.25" customHeight="1">
      <c r="A160" s="36"/>
      <c r="B160" s="36"/>
      <c r="C160" s="36"/>
      <c r="D160" s="37"/>
      <c r="E160" s="37">
        <v>-47.67</v>
      </c>
      <c r="F160" s="37"/>
      <c r="G160" s="37">
        <v>-47.67</v>
      </c>
      <c r="H160" s="37"/>
    </row>
    <row r="161" spans="1:8" s="11" customFormat="1" ht="14.25" customHeight="1">
      <c r="A161" s="34">
        <v>854</v>
      </c>
      <c r="B161" s="34" t="s">
        <v>105</v>
      </c>
      <c r="C161" s="34"/>
      <c r="D161" s="35">
        <v>516925</v>
      </c>
      <c r="E161" s="35">
        <f>SUM(E162:E162)</f>
        <v>67000</v>
      </c>
      <c r="F161" s="35">
        <f>SUM(D161:E161)</f>
        <v>583925</v>
      </c>
      <c r="G161" s="35">
        <v>583925</v>
      </c>
      <c r="H161" s="35"/>
    </row>
    <row r="162" spans="1:8" s="11" customFormat="1" ht="14.25" customHeight="1">
      <c r="A162" s="34"/>
      <c r="B162" s="36">
        <v>85415</v>
      </c>
      <c r="C162" s="36" t="s">
        <v>106</v>
      </c>
      <c r="D162" s="37">
        <v>516925</v>
      </c>
      <c r="E162" s="37">
        <v>67000</v>
      </c>
      <c r="F162" s="37">
        <f>SUM(D162:E162)</f>
        <v>583925</v>
      </c>
      <c r="G162" s="37">
        <v>67000</v>
      </c>
      <c r="H162" s="37"/>
    </row>
    <row r="163" spans="1:8" s="11" customFormat="1" ht="14.25" customHeight="1">
      <c r="A163" s="34">
        <v>900</v>
      </c>
      <c r="B163" s="34" t="s">
        <v>47</v>
      </c>
      <c r="C163" s="34"/>
      <c r="D163" s="35">
        <v>1695699.24</v>
      </c>
      <c r="E163" s="35">
        <f>SUM(E164:E170)</f>
        <v>-5820</v>
      </c>
      <c r="F163" s="35">
        <f>SUM(D163:E163)</f>
        <v>1689879.24</v>
      </c>
      <c r="G163" s="35">
        <v>1508280</v>
      </c>
      <c r="H163" s="35">
        <v>181599.24</v>
      </c>
    </row>
    <row r="164" spans="1:8" s="11" customFormat="1" ht="14.25" customHeight="1">
      <c r="A164" s="34"/>
      <c r="B164" s="36">
        <v>90003</v>
      </c>
      <c r="C164" s="36" t="s">
        <v>107</v>
      </c>
      <c r="D164" s="37">
        <v>306000</v>
      </c>
      <c r="E164" s="37">
        <v>160000</v>
      </c>
      <c r="F164" s="37">
        <f>SUM(D164:E164)</f>
        <v>466000</v>
      </c>
      <c r="G164" s="37">
        <v>160000</v>
      </c>
      <c r="H164" s="37"/>
    </row>
    <row r="165" spans="1:8" s="11" customFormat="1" ht="14.25" customHeight="1">
      <c r="A165" s="34"/>
      <c r="B165" s="36">
        <v>90015</v>
      </c>
      <c r="C165" s="36" t="s">
        <v>108</v>
      </c>
      <c r="D165" s="37">
        <v>813125.24</v>
      </c>
      <c r="E165" s="37">
        <v>56280</v>
      </c>
      <c r="F165" s="37">
        <f>SUM(D165:E167)</f>
        <v>842305.24</v>
      </c>
      <c r="G165" s="37">
        <v>56280</v>
      </c>
      <c r="H165" s="37"/>
    </row>
    <row r="166" spans="1:8" s="11" customFormat="1" ht="14.25" customHeight="1">
      <c r="A166" s="34"/>
      <c r="B166" s="36"/>
      <c r="C166" s="36"/>
      <c r="D166" s="37"/>
      <c r="E166" s="37">
        <v>-10000</v>
      </c>
      <c r="F166" s="37"/>
      <c r="G166" s="37">
        <v>-10000</v>
      </c>
      <c r="H166" s="37"/>
    </row>
    <row r="167" spans="1:8" s="11" customFormat="1" ht="14.25" customHeight="1">
      <c r="A167" s="34"/>
      <c r="B167" s="36"/>
      <c r="C167" s="36"/>
      <c r="D167" s="37"/>
      <c r="E167" s="37">
        <v>-17100</v>
      </c>
      <c r="F167" s="37"/>
      <c r="G167" s="37">
        <v>-17100</v>
      </c>
      <c r="H167" s="37"/>
    </row>
    <row r="168" spans="1:8" s="11" customFormat="1" ht="14.25" customHeight="1">
      <c r="A168" s="34"/>
      <c r="B168" s="36">
        <v>90095</v>
      </c>
      <c r="C168" s="36" t="s">
        <v>73</v>
      </c>
      <c r="D168" s="37">
        <v>436200</v>
      </c>
      <c r="E168" s="37">
        <v>-65000</v>
      </c>
      <c r="F168" s="37">
        <f>SUM(D168:E170)</f>
        <v>241200</v>
      </c>
      <c r="G168" s="37">
        <v>-65000</v>
      </c>
      <c r="H168" s="37"/>
    </row>
    <row r="169" spans="1:8" s="11" customFormat="1" ht="14.25" customHeight="1">
      <c r="A169" s="34"/>
      <c r="B169" s="36"/>
      <c r="C169" s="36"/>
      <c r="D169" s="37"/>
      <c r="E169" s="37">
        <v>-10000</v>
      </c>
      <c r="F169" s="37"/>
      <c r="G169" s="37">
        <v>-10000</v>
      </c>
      <c r="H169" s="37"/>
    </row>
    <row r="170" spans="1:8" s="11" customFormat="1" ht="14.25" customHeight="1">
      <c r="A170" s="34"/>
      <c r="B170" s="36"/>
      <c r="C170" s="36"/>
      <c r="D170" s="37"/>
      <c r="E170" s="37">
        <v>-120000</v>
      </c>
      <c r="F170" s="37"/>
      <c r="G170" s="37">
        <v>-120000</v>
      </c>
      <c r="H170" s="37"/>
    </row>
    <row r="171" spans="1:8" s="11" customFormat="1" ht="14.25" customHeight="1">
      <c r="A171" s="34">
        <v>921</v>
      </c>
      <c r="B171" s="34" t="s">
        <v>109</v>
      </c>
      <c r="C171" s="34"/>
      <c r="D171" s="35">
        <v>505026</v>
      </c>
      <c r="E171" s="35">
        <f>SUM(E172)</f>
        <v>1110</v>
      </c>
      <c r="F171" s="35">
        <f>SUM(D171:E171)</f>
        <v>506136</v>
      </c>
      <c r="G171" s="35">
        <v>424110</v>
      </c>
      <c r="H171" s="35">
        <v>82026</v>
      </c>
    </row>
    <row r="172" spans="1:8" s="11" customFormat="1" ht="14.25" customHeight="1">
      <c r="A172" s="34"/>
      <c r="B172" s="36">
        <v>92109</v>
      </c>
      <c r="C172" s="36" t="s">
        <v>110</v>
      </c>
      <c r="D172" s="37">
        <v>185026</v>
      </c>
      <c r="E172" s="37">
        <v>1110</v>
      </c>
      <c r="F172" s="37">
        <f>SUM(D172:E172)</f>
        <v>186136</v>
      </c>
      <c r="G172" s="37">
        <v>1110</v>
      </c>
      <c r="H172" s="37"/>
    </row>
    <row r="173" spans="1:8" s="11" customFormat="1" ht="14.25" customHeight="1">
      <c r="A173" s="34">
        <v>926</v>
      </c>
      <c r="B173" s="34" t="s">
        <v>49</v>
      </c>
      <c r="C173" s="34"/>
      <c r="D173" s="35">
        <v>1000</v>
      </c>
      <c r="E173" s="35">
        <f>SUM(E174:E177)</f>
        <v>29680</v>
      </c>
      <c r="F173" s="35">
        <f>SUM(D173:E173)</f>
        <v>30680</v>
      </c>
      <c r="G173" s="35">
        <v>30680</v>
      </c>
      <c r="H173" s="35"/>
    </row>
    <row r="174" spans="1:8" s="11" customFormat="1" ht="14.25" customHeight="1">
      <c r="A174" s="34"/>
      <c r="B174" s="36">
        <v>92605</v>
      </c>
      <c r="C174" s="36" t="s">
        <v>111</v>
      </c>
      <c r="D174" s="37">
        <v>1000</v>
      </c>
      <c r="E174" s="37">
        <v>22168</v>
      </c>
      <c r="F174" s="37">
        <f>SUM(D174:E177)</f>
        <v>30680</v>
      </c>
      <c r="G174" s="37">
        <v>22168</v>
      </c>
      <c r="H174" s="37"/>
    </row>
    <row r="175" spans="1:8" s="11" customFormat="1" ht="14.25" customHeight="1">
      <c r="A175" s="34"/>
      <c r="B175" s="36"/>
      <c r="C175" s="36"/>
      <c r="D175" s="37"/>
      <c r="E175" s="37">
        <v>3912</v>
      </c>
      <c r="F175" s="37"/>
      <c r="G175" s="37">
        <v>3912</v>
      </c>
      <c r="H175" s="37"/>
    </row>
    <row r="176" spans="1:8" s="11" customFormat="1" ht="14.25" customHeight="1">
      <c r="A176" s="34"/>
      <c r="B176" s="36"/>
      <c r="C176" s="36"/>
      <c r="D176" s="37"/>
      <c r="E176" s="37">
        <v>3060</v>
      </c>
      <c r="F176" s="37"/>
      <c r="G176" s="37">
        <v>3060</v>
      </c>
      <c r="H176" s="37"/>
    </row>
    <row r="177" spans="1:8" s="11" customFormat="1" ht="14.25" customHeight="1">
      <c r="A177" s="34"/>
      <c r="B177" s="36"/>
      <c r="C177" s="36"/>
      <c r="D177" s="37"/>
      <c r="E177" s="37">
        <v>540</v>
      </c>
      <c r="F177" s="37"/>
      <c r="G177" s="37">
        <v>540</v>
      </c>
      <c r="H177" s="37"/>
    </row>
    <row r="178" spans="1:8" ht="19.5" customHeight="1">
      <c r="A178" s="47" t="s">
        <v>112</v>
      </c>
      <c r="B178" s="47"/>
      <c r="C178" s="47"/>
      <c r="D178" s="48">
        <v>35343828.76</v>
      </c>
      <c r="E178" s="49">
        <f>E9+E11+E15+E17+E23+E26+E49+E57+E67+E72+E74+E118+E127+E161+E163+E171+E173</f>
        <v>-10420</v>
      </c>
      <c r="F178" s="49">
        <f>SUM(D178:E178)</f>
        <v>35333408.76</v>
      </c>
      <c r="G178" s="49">
        <v>27002027.17</v>
      </c>
      <c r="H178" s="49">
        <v>8331381.59</v>
      </c>
    </row>
    <row r="179" spans="1:9" ht="11.25" customHeight="1">
      <c r="A179" s="50"/>
      <c r="B179" s="51" t="s">
        <v>113</v>
      </c>
      <c r="C179" s="52"/>
      <c r="D179" s="3"/>
      <c r="E179" s="3"/>
      <c r="F179" s="3"/>
      <c r="G179" s="53"/>
      <c r="H179" s="53"/>
      <c r="I179" s="54"/>
    </row>
    <row r="180" spans="2:6" ht="11.25" customHeight="1">
      <c r="B180" s="55" t="s">
        <v>114</v>
      </c>
      <c r="C180" s="25"/>
      <c r="D180" s="25"/>
      <c r="E180" s="25"/>
      <c r="F180" s="25"/>
    </row>
    <row r="181" spans="2:6" ht="11.25" customHeight="1">
      <c r="B181" s="1" t="s">
        <v>115</v>
      </c>
      <c r="C181" s="25"/>
      <c r="D181" s="25"/>
      <c r="E181" s="25"/>
      <c r="F181" s="25"/>
    </row>
    <row r="182" spans="2:6" ht="11.25" customHeight="1">
      <c r="B182" s="1" t="s">
        <v>116</v>
      </c>
      <c r="C182" s="25"/>
      <c r="D182" s="25"/>
      <c r="E182" s="25"/>
      <c r="F182" s="25"/>
    </row>
    <row r="183" spans="2:6" ht="11.25" customHeight="1">
      <c r="B183" s="1" t="s">
        <v>117</v>
      </c>
      <c r="C183" s="25"/>
      <c r="D183" s="25"/>
      <c r="E183" s="25"/>
      <c r="F183" s="25"/>
    </row>
    <row r="184" spans="2:6" ht="11.25" customHeight="1">
      <c r="B184" s="1" t="s">
        <v>118</v>
      </c>
      <c r="C184" s="25"/>
      <c r="D184" s="25"/>
      <c r="E184" s="25"/>
      <c r="F184" s="25"/>
    </row>
    <row r="185" ht="11.25" customHeight="1">
      <c r="B185" s="1" t="s">
        <v>119</v>
      </c>
    </row>
    <row r="186" ht="11.25" customHeight="1">
      <c r="B186" s="1" t="s">
        <v>120</v>
      </c>
    </row>
    <row r="187" ht="11.25" customHeight="1">
      <c r="B187" s="1" t="s">
        <v>121</v>
      </c>
    </row>
    <row r="188" ht="11.25" customHeight="1">
      <c r="B188" s="1" t="s">
        <v>122</v>
      </c>
    </row>
    <row r="189" ht="11.25" customHeight="1">
      <c r="B189" s="1" t="s">
        <v>123</v>
      </c>
    </row>
    <row r="190" ht="11.25" customHeight="1">
      <c r="B190" s="1" t="s">
        <v>124</v>
      </c>
    </row>
    <row r="191" ht="11.25" customHeight="1">
      <c r="B191" s="1" t="s">
        <v>125</v>
      </c>
    </row>
    <row r="192" ht="11.25" customHeight="1">
      <c r="B192" s="1" t="s">
        <v>126</v>
      </c>
    </row>
    <row r="193" ht="11.25" customHeight="1">
      <c r="B193" s="1" t="s">
        <v>127</v>
      </c>
    </row>
    <row r="194" ht="11.25" customHeight="1">
      <c r="B194" s="1" t="s">
        <v>128</v>
      </c>
    </row>
    <row r="195" ht="11.25" customHeight="1">
      <c r="B195" s="1" t="s">
        <v>129</v>
      </c>
    </row>
    <row r="196" ht="11.25" customHeight="1">
      <c r="B196" s="1" t="s">
        <v>130</v>
      </c>
    </row>
    <row r="197" ht="11.25" customHeight="1">
      <c r="B197" s="1" t="s">
        <v>131</v>
      </c>
    </row>
    <row r="198" ht="11.25" customHeight="1">
      <c r="B198" s="1" t="s">
        <v>132</v>
      </c>
    </row>
    <row r="199" ht="11.25" customHeight="1">
      <c r="B199" s="1" t="s">
        <v>133</v>
      </c>
    </row>
    <row r="200" ht="11.25" customHeight="1">
      <c r="B200" s="1" t="s">
        <v>134</v>
      </c>
    </row>
    <row r="201" ht="11.25" customHeight="1">
      <c r="B201" s="1" t="s">
        <v>135</v>
      </c>
    </row>
    <row r="202" ht="11.25" customHeight="1">
      <c r="B202" s="1" t="s">
        <v>136</v>
      </c>
    </row>
    <row r="203" ht="11.25" customHeight="1">
      <c r="B203" s="1" t="s">
        <v>137</v>
      </c>
    </row>
    <row r="204" ht="11.25" customHeight="1">
      <c r="B204" s="1" t="s">
        <v>138</v>
      </c>
    </row>
    <row r="205" ht="11.25" customHeight="1">
      <c r="B205" s="1" t="s">
        <v>139</v>
      </c>
    </row>
    <row r="206" ht="11.25" customHeight="1">
      <c r="B206" s="1" t="s">
        <v>140</v>
      </c>
    </row>
    <row r="207" ht="11.25" customHeight="1">
      <c r="B207" s="1" t="s">
        <v>141</v>
      </c>
    </row>
  </sheetData>
  <mergeCells count="142">
    <mergeCell ref="D4:H4"/>
    <mergeCell ref="A5:A6"/>
    <mergeCell ref="B5:B6"/>
    <mergeCell ref="C5:C6"/>
    <mergeCell ref="D5:F6"/>
    <mergeCell ref="G5:H5"/>
    <mergeCell ref="D8:F8"/>
    <mergeCell ref="B9:C9"/>
    <mergeCell ref="B11:C11"/>
    <mergeCell ref="A12:A14"/>
    <mergeCell ref="B12:B14"/>
    <mergeCell ref="C12:C14"/>
    <mergeCell ref="D12:D14"/>
    <mergeCell ref="F12:F14"/>
    <mergeCell ref="B15:C15"/>
    <mergeCell ref="B17:C17"/>
    <mergeCell ref="A18:A22"/>
    <mergeCell ref="B18:B22"/>
    <mergeCell ref="C18:C22"/>
    <mergeCell ref="D18:D22"/>
    <mergeCell ref="F18:F22"/>
    <mergeCell ref="B23:C23"/>
    <mergeCell ref="A24:A25"/>
    <mergeCell ref="B26:C26"/>
    <mergeCell ref="A27:A30"/>
    <mergeCell ref="B27:B30"/>
    <mergeCell ref="C27:C30"/>
    <mergeCell ref="D27:D30"/>
    <mergeCell ref="F27:F30"/>
    <mergeCell ref="A31:A35"/>
    <mergeCell ref="B31:B35"/>
    <mergeCell ref="C31:C35"/>
    <mergeCell ref="D31:D35"/>
    <mergeCell ref="F31:F35"/>
    <mergeCell ref="A36:A41"/>
    <mergeCell ref="B36:B41"/>
    <mergeCell ref="C36:C41"/>
    <mergeCell ref="D36:D41"/>
    <mergeCell ref="F36:F41"/>
    <mergeCell ref="A42:A47"/>
    <mergeCell ref="B42:B47"/>
    <mergeCell ref="C42:C47"/>
    <mergeCell ref="D42:D47"/>
    <mergeCell ref="F42:F47"/>
    <mergeCell ref="B49:C49"/>
    <mergeCell ref="A50:A56"/>
    <mergeCell ref="B50:B56"/>
    <mergeCell ref="C50:C56"/>
    <mergeCell ref="D50:D56"/>
    <mergeCell ref="F50:F56"/>
    <mergeCell ref="B57:C57"/>
    <mergeCell ref="A58:A64"/>
    <mergeCell ref="B58:B64"/>
    <mergeCell ref="C58:C64"/>
    <mergeCell ref="D58:D64"/>
    <mergeCell ref="F58:F64"/>
    <mergeCell ref="A65:A66"/>
    <mergeCell ref="B65:B66"/>
    <mergeCell ref="C65:C66"/>
    <mergeCell ref="D65:D66"/>
    <mergeCell ref="F65:F66"/>
    <mergeCell ref="B67:C67"/>
    <mergeCell ref="A68:A71"/>
    <mergeCell ref="B68:B71"/>
    <mergeCell ref="C68:C71"/>
    <mergeCell ref="D68:D71"/>
    <mergeCell ref="F68:F71"/>
    <mergeCell ref="B72:C72"/>
    <mergeCell ref="B74:C74"/>
    <mergeCell ref="A75:A91"/>
    <mergeCell ref="B75:B91"/>
    <mergeCell ref="C75:C91"/>
    <mergeCell ref="D75:D91"/>
    <mergeCell ref="F75:F91"/>
    <mergeCell ref="A92:A98"/>
    <mergeCell ref="B92:B98"/>
    <mergeCell ref="C92:C98"/>
    <mergeCell ref="D92:D98"/>
    <mergeCell ref="F92:F98"/>
    <mergeCell ref="A99:A109"/>
    <mergeCell ref="B99:B109"/>
    <mergeCell ref="C99:C109"/>
    <mergeCell ref="D99:D109"/>
    <mergeCell ref="F99:F109"/>
    <mergeCell ref="A110:A115"/>
    <mergeCell ref="B110:B115"/>
    <mergeCell ref="C110:C115"/>
    <mergeCell ref="D110:D115"/>
    <mergeCell ref="F110:F115"/>
    <mergeCell ref="A116:A117"/>
    <mergeCell ref="B116:B117"/>
    <mergeCell ref="C116:C117"/>
    <mergeCell ref="D116:D117"/>
    <mergeCell ref="F116:F117"/>
    <mergeCell ref="B118:C118"/>
    <mergeCell ref="A120:A122"/>
    <mergeCell ref="B120:B122"/>
    <mergeCell ref="C120:C122"/>
    <mergeCell ref="D120:D122"/>
    <mergeCell ref="F120:F122"/>
    <mergeCell ref="A123:A126"/>
    <mergeCell ref="B123:B126"/>
    <mergeCell ref="C123:C126"/>
    <mergeCell ref="D123:D126"/>
    <mergeCell ref="F123:F126"/>
    <mergeCell ref="B127:C127"/>
    <mergeCell ref="A129:A132"/>
    <mergeCell ref="B129:B132"/>
    <mergeCell ref="C129:C132"/>
    <mergeCell ref="D129:D132"/>
    <mergeCell ref="F129:F132"/>
    <mergeCell ref="A135:A138"/>
    <mergeCell ref="B135:B138"/>
    <mergeCell ref="C135:C138"/>
    <mergeCell ref="D135:D138"/>
    <mergeCell ref="F135:F138"/>
    <mergeCell ref="B140:C140"/>
    <mergeCell ref="A141:A160"/>
    <mergeCell ref="B141:B160"/>
    <mergeCell ref="C141:C160"/>
    <mergeCell ref="D141:D160"/>
    <mergeCell ref="F141:F160"/>
    <mergeCell ref="B161:C161"/>
    <mergeCell ref="B163:C163"/>
    <mergeCell ref="A165:A167"/>
    <mergeCell ref="B165:B167"/>
    <mergeCell ref="C165:C167"/>
    <mergeCell ref="D165:D167"/>
    <mergeCell ref="F165:F167"/>
    <mergeCell ref="A168:A170"/>
    <mergeCell ref="B168:B170"/>
    <mergeCell ref="C168:C170"/>
    <mergeCell ref="D168:D170"/>
    <mergeCell ref="F168:F170"/>
    <mergeCell ref="B171:C171"/>
    <mergeCell ref="B173:C173"/>
    <mergeCell ref="A174:A177"/>
    <mergeCell ref="B174:B177"/>
    <mergeCell ref="C174:C177"/>
    <mergeCell ref="D174:D177"/>
    <mergeCell ref="F174:F177"/>
    <mergeCell ref="A178:C17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0"/>
  <sheetViews>
    <sheetView workbookViewId="0" topLeftCell="A1">
      <selection activeCell="C3" sqref="C3"/>
    </sheetView>
  </sheetViews>
  <sheetFormatPr defaultColWidth="9.140625" defaultRowHeight="10.5" customHeight="1"/>
  <cols>
    <col min="1" max="1" width="3.57421875" style="56" customWidth="1"/>
    <col min="2" max="2" width="6.421875" style="56" customWidth="1"/>
    <col min="3" max="3" width="16.421875" style="56" customWidth="1"/>
    <col min="4" max="4" width="9.140625" style="56" customWidth="1"/>
    <col min="5" max="5" width="8.7109375" style="56" customWidth="1"/>
    <col min="6" max="6" width="9.421875" style="56" customWidth="1"/>
    <col min="7" max="7" width="9.00390625" style="56" customWidth="1"/>
    <col min="8" max="8" width="9.7109375" style="56" customWidth="1"/>
    <col min="9" max="9" width="8.7109375" style="56" customWidth="1"/>
    <col min="10" max="10" width="7.8515625" style="56" customWidth="1"/>
    <col min="11" max="11" width="8.28125" style="57" customWidth="1"/>
    <col min="12" max="12" width="8.421875" style="57" customWidth="1"/>
    <col min="13" max="13" width="7.140625" style="57" customWidth="1"/>
    <col min="14" max="14" width="7.28125" style="57" customWidth="1"/>
    <col min="15" max="15" width="4.7109375" style="57" customWidth="1"/>
    <col min="16" max="16" width="18.00390625" style="57" customWidth="1"/>
    <col min="17" max="255" width="9.140625" style="57" customWidth="1"/>
  </cols>
  <sheetData>
    <row r="1" spans="1:14" ht="10.5" customHeight="1">
      <c r="A1" s="58"/>
      <c r="B1" s="58"/>
      <c r="C1" s="58"/>
      <c r="D1" s="58"/>
      <c r="E1" s="58"/>
      <c r="F1" s="58"/>
      <c r="G1" s="59"/>
      <c r="H1" s="60"/>
      <c r="I1" s="61"/>
      <c r="J1" s="62"/>
      <c r="K1" s="63" t="s">
        <v>142</v>
      </c>
      <c r="L1" s="63"/>
      <c r="M1" s="63"/>
      <c r="N1" s="63"/>
    </row>
    <row r="2" spans="1:14" ht="17.25" customHeight="1">
      <c r="A2" s="58"/>
      <c r="B2" s="58"/>
      <c r="C2" s="58"/>
      <c r="D2" s="58"/>
      <c r="E2" s="58"/>
      <c r="F2" s="58"/>
      <c r="G2" s="61"/>
      <c r="H2" s="60"/>
      <c r="I2" s="61"/>
      <c r="J2" s="62"/>
      <c r="K2" s="63"/>
      <c r="L2" s="63"/>
      <c r="M2" s="63"/>
      <c r="N2" s="63"/>
    </row>
    <row r="3" spans="1:8" ht="10.5" customHeight="1">
      <c r="A3" s="64"/>
      <c r="B3" s="64"/>
      <c r="C3" s="64"/>
      <c r="D3" s="65"/>
      <c r="E3" s="66" t="s">
        <v>143</v>
      </c>
      <c r="F3" s="65"/>
      <c r="G3" s="64"/>
      <c r="H3" s="64"/>
    </row>
    <row r="4" spans="1:14" ht="10.5" customHeight="1">
      <c r="A4" s="67" t="s">
        <v>2</v>
      </c>
      <c r="B4" s="67" t="s">
        <v>65</v>
      </c>
      <c r="C4" s="67" t="s">
        <v>144</v>
      </c>
      <c r="D4" s="67" t="s">
        <v>4</v>
      </c>
      <c r="E4" s="67"/>
      <c r="F4" s="67"/>
      <c r="G4" s="67" t="s">
        <v>145</v>
      </c>
      <c r="H4" s="67" t="s">
        <v>7</v>
      </c>
      <c r="I4" s="67"/>
      <c r="J4" s="67" t="s">
        <v>146</v>
      </c>
      <c r="K4" s="67" t="s">
        <v>147</v>
      </c>
      <c r="L4" s="67" t="s">
        <v>148</v>
      </c>
      <c r="M4" s="67" t="s">
        <v>149</v>
      </c>
      <c r="N4" s="67" t="s">
        <v>150</v>
      </c>
    </row>
    <row r="5" spans="1:14" ht="12.75" customHeight="1" hidden="1">
      <c r="A5" s="67"/>
      <c r="B5" s="67"/>
      <c r="C5" s="67"/>
      <c r="D5" s="67"/>
      <c r="E5" s="67"/>
      <c r="F5" s="67"/>
      <c r="G5" s="67"/>
      <c r="H5" s="68"/>
      <c r="I5" s="68"/>
      <c r="J5" s="67"/>
      <c r="K5" s="67"/>
      <c r="L5" s="67"/>
      <c r="M5" s="67"/>
      <c r="N5" s="67"/>
    </row>
    <row r="6" spans="1:14" ht="53.25" customHeight="1">
      <c r="A6" s="67"/>
      <c r="B6" s="67"/>
      <c r="C6" s="67"/>
      <c r="D6" s="67"/>
      <c r="E6" s="67"/>
      <c r="F6" s="67"/>
      <c r="G6" s="67"/>
      <c r="H6" s="68" t="s">
        <v>151</v>
      </c>
      <c r="I6" s="68" t="s">
        <v>152</v>
      </c>
      <c r="J6" s="67"/>
      <c r="K6" s="67"/>
      <c r="L6" s="67"/>
      <c r="M6" s="67"/>
      <c r="N6" s="67"/>
    </row>
    <row r="7" spans="1:14" ht="21.75" customHeight="1">
      <c r="A7" s="68"/>
      <c r="B7" s="68"/>
      <c r="C7" s="68"/>
      <c r="D7" s="68" t="s">
        <v>11</v>
      </c>
      <c r="E7" s="68" t="s">
        <v>12</v>
      </c>
      <c r="F7" s="68" t="s">
        <v>13</v>
      </c>
      <c r="G7" s="68"/>
      <c r="H7" s="68"/>
      <c r="I7" s="68"/>
      <c r="J7" s="68"/>
      <c r="K7" s="68"/>
      <c r="L7" s="68"/>
      <c r="M7" s="68"/>
      <c r="N7" s="68"/>
    </row>
    <row r="8" spans="1:14" ht="15.75" customHeight="1">
      <c r="A8" s="69">
        <v>1</v>
      </c>
      <c r="B8" s="69">
        <v>2</v>
      </c>
      <c r="C8" s="69">
        <v>3</v>
      </c>
      <c r="D8" s="69">
        <v>4</v>
      </c>
      <c r="E8" s="69"/>
      <c r="F8" s="69"/>
      <c r="G8" s="69">
        <v>5</v>
      </c>
      <c r="H8" s="69">
        <v>6</v>
      </c>
      <c r="I8" s="69">
        <v>7</v>
      </c>
      <c r="J8" s="69">
        <v>8</v>
      </c>
      <c r="K8" s="69">
        <v>9</v>
      </c>
      <c r="L8" s="69">
        <v>10</v>
      </c>
      <c r="M8" s="69">
        <v>11</v>
      </c>
      <c r="N8" s="69">
        <v>12</v>
      </c>
    </row>
    <row r="9" spans="1:14" ht="15.75" customHeight="1">
      <c r="A9" s="70" t="s">
        <v>14</v>
      </c>
      <c r="B9" s="70" t="s">
        <v>15</v>
      </c>
      <c r="C9" s="70"/>
      <c r="D9" s="71">
        <v>565770</v>
      </c>
      <c r="E9" s="71">
        <f>SUM(E10)</f>
        <v>1000</v>
      </c>
      <c r="F9" s="71">
        <f>SUM(D9:E9)</f>
        <v>566770</v>
      </c>
      <c r="G9" s="71">
        <v>557570</v>
      </c>
      <c r="H9" s="71">
        <v>4903.31</v>
      </c>
      <c r="I9" s="71">
        <v>552666.69</v>
      </c>
      <c r="J9" s="71">
        <v>9200</v>
      </c>
      <c r="K9" s="71"/>
      <c r="L9" s="71"/>
      <c r="M9" s="71"/>
      <c r="N9" s="71"/>
    </row>
    <row r="10" spans="1:14" ht="15.75" customHeight="1">
      <c r="A10" s="69"/>
      <c r="B10" s="69" t="s">
        <v>68</v>
      </c>
      <c r="C10" s="69" t="s">
        <v>69</v>
      </c>
      <c r="D10" s="72">
        <v>9200</v>
      </c>
      <c r="E10" s="72">
        <v>1000</v>
      </c>
      <c r="F10" s="72">
        <f>SUM(D10:E10)</f>
        <v>10200</v>
      </c>
      <c r="G10" s="72">
        <v>1000</v>
      </c>
      <c r="H10" s="72"/>
      <c r="I10" s="72">
        <v>1000</v>
      </c>
      <c r="J10" s="72"/>
      <c r="K10" s="72"/>
      <c r="L10" s="72"/>
      <c r="M10" s="72"/>
      <c r="N10" s="72"/>
    </row>
    <row r="11" spans="1:14" ht="15.75" customHeight="1">
      <c r="A11" s="73">
        <v>600</v>
      </c>
      <c r="B11" s="73" t="s">
        <v>153</v>
      </c>
      <c r="C11" s="73"/>
      <c r="D11" s="74">
        <v>1051787.09</v>
      </c>
      <c r="E11" s="74">
        <f>SUM(E12:E14)</f>
        <v>93000</v>
      </c>
      <c r="F11" s="74">
        <f>SUM(D11:E11)</f>
        <v>1144787.09</v>
      </c>
      <c r="G11" s="74">
        <v>1144787.09</v>
      </c>
      <c r="H11" s="74"/>
      <c r="I11" s="74">
        <f>SUM(G11:H11)</f>
        <v>1144787.09</v>
      </c>
      <c r="J11" s="74"/>
      <c r="K11" s="74"/>
      <c r="L11" s="74"/>
      <c r="M11" s="74"/>
      <c r="N11" s="74"/>
    </row>
    <row r="12" spans="1:14" ht="15.75" customHeight="1">
      <c r="A12" s="75"/>
      <c r="B12" s="75">
        <v>60016</v>
      </c>
      <c r="C12" s="75" t="s">
        <v>71</v>
      </c>
      <c r="D12" s="76">
        <v>1051787.09</v>
      </c>
      <c r="E12" s="76">
        <v>-10000</v>
      </c>
      <c r="F12" s="76">
        <f>SUM(D12:E14)</f>
        <v>1144787.09</v>
      </c>
      <c r="G12" s="76">
        <v>-10000</v>
      </c>
      <c r="H12" s="76"/>
      <c r="I12" s="76">
        <v>-10000</v>
      </c>
      <c r="J12" s="76"/>
      <c r="K12" s="76"/>
      <c r="L12" s="76"/>
      <c r="M12" s="76"/>
      <c r="N12" s="76"/>
    </row>
    <row r="13" spans="1:14" ht="16.5" customHeight="1">
      <c r="A13" s="75"/>
      <c r="B13" s="75"/>
      <c r="C13" s="75"/>
      <c r="D13" s="76"/>
      <c r="E13" s="76">
        <v>23000</v>
      </c>
      <c r="F13" s="76"/>
      <c r="G13" s="76">
        <v>23000</v>
      </c>
      <c r="H13" s="76"/>
      <c r="I13" s="76">
        <v>23000</v>
      </c>
      <c r="J13" s="76"/>
      <c r="K13" s="76"/>
      <c r="L13" s="76"/>
      <c r="M13" s="76"/>
      <c r="N13" s="76"/>
    </row>
    <row r="14" spans="1:14" ht="16.5" customHeight="1">
      <c r="A14" s="75"/>
      <c r="B14" s="75"/>
      <c r="C14" s="75"/>
      <c r="D14" s="76"/>
      <c r="E14" s="76">
        <v>80000</v>
      </c>
      <c r="F14" s="76"/>
      <c r="G14" s="76">
        <v>80000</v>
      </c>
      <c r="H14" s="76"/>
      <c r="I14" s="76">
        <v>80000</v>
      </c>
      <c r="J14" s="76"/>
      <c r="K14" s="76"/>
      <c r="L14" s="76"/>
      <c r="M14" s="76"/>
      <c r="N14" s="76"/>
    </row>
    <row r="15" spans="1:14" ht="16.5" customHeight="1">
      <c r="A15" s="73">
        <v>630</v>
      </c>
      <c r="B15" s="73" t="s">
        <v>72</v>
      </c>
      <c r="C15" s="73"/>
      <c r="D15" s="74">
        <v>23000</v>
      </c>
      <c r="E15" s="74">
        <v>4200</v>
      </c>
      <c r="F15" s="74">
        <f>SUM(D15:E15)</f>
        <v>27200</v>
      </c>
      <c r="G15" s="74">
        <v>27200</v>
      </c>
      <c r="H15" s="74"/>
      <c r="I15" s="74">
        <v>27200</v>
      </c>
      <c r="J15" s="74"/>
      <c r="K15" s="74"/>
      <c r="L15" s="74"/>
      <c r="M15" s="74"/>
      <c r="N15" s="74"/>
    </row>
    <row r="16" spans="1:14" ht="16.5" customHeight="1">
      <c r="A16" s="75"/>
      <c r="B16" s="75">
        <v>63095</v>
      </c>
      <c r="C16" s="75" t="s">
        <v>73</v>
      </c>
      <c r="D16" s="76">
        <v>23000</v>
      </c>
      <c r="E16" s="76">
        <v>4200</v>
      </c>
      <c r="F16" s="76">
        <f>SUM(D16:E16)</f>
        <v>27200</v>
      </c>
      <c r="G16" s="76">
        <v>4200</v>
      </c>
      <c r="H16" s="76"/>
      <c r="I16" s="76">
        <v>4200</v>
      </c>
      <c r="J16" s="76"/>
      <c r="K16" s="76"/>
      <c r="L16" s="76"/>
      <c r="M16" s="76"/>
      <c r="N16" s="76"/>
    </row>
    <row r="17" spans="1:14" ht="16.5" customHeight="1">
      <c r="A17" s="73">
        <v>700</v>
      </c>
      <c r="B17" s="73" t="s">
        <v>19</v>
      </c>
      <c r="C17" s="73"/>
      <c r="D17" s="74">
        <v>348000</v>
      </c>
      <c r="E17" s="74">
        <f>SUM(E18:E22)</f>
        <v>-100000</v>
      </c>
      <c r="F17" s="74">
        <f>SUM(D17:E17)</f>
        <v>248000</v>
      </c>
      <c r="G17" s="74">
        <v>248000</v>
      </c>
      <c r="H17" s="74"/>
      <c r="I17" s="74">
        <v>248000</v>
      </c>
      <c r="J17" s="74"/>
      <c r="K17" s="74"/>
      <c r="L17" s="74"/>
      <c r="M17" s="74"/>
      <c r="N17" s="74"/>
    </row>
    <row r="18" spans="1:14" ht="21.75" customHeight="1">
      <c r="A18" s="75"/>
      <c r="B18" s="75">
        <v>70005</v>
      </c>
      <c r="C18" s="75" t="s">
        <v>74</v>
      </c>
      <c r="D18" s="76">
        <v>348000</v>
      </c>
      <c r="E18" s="76">
        <v>-60000</v>
      </c>
      <c r="F18" s="76">
        <f>SUM(D18:E22)</f>
        <v>248000</v>
      </c>
      <c r="G18" s="76">
        <v>-60000</v>
      </c>
      <c r="H18" s="76"/>
      <c r="I18" s="76">
        <v>-60000</v>
      </c>
      <c r="J18" s="76"/>
      <c r="K18" s="76"/>
      <c r="L18" s="76"/>
      <c r="M18" s="76"/>
      <c r="N18" s="76"/>
    </row>
    <row r="19" spans="1:14" ht="16.5" customHeight="1">
      <c r="A19" s="75"/>
      <c r="B19" s="75"/>
      <c r="C19" s="75"/>
      <c r="D19" s="76"/>
      <c r="E19" s="76">
        <v>-18000</v>
      </c>
      <c r="F19" s="76"/>
      <c r="G19" s="76">
        <v>-18000</v>
      </c>
      <c r="H19" s="76"/>
      <c r="I19" s="76">
        <v>-18000</v>
      </c>
      <c r="J19" s="76"/>
      <c r="K19" s="76"/>
      <c r="L19" s="76"/>
      <c r="M19" s="76"/>
      <c r="N19" s="76"/>
    </row>
    <row r="20" spans="1:14" ht="16.5" customHeight="1">
      <c r="A20" s="75"/>
      <c r="B20" s="75"/>
      <c r="C20" s="75"/>
      <c r="D20" s="76"/>
      <c r="E20" s="76">
        <v>-20209</v>
      </c>
      <c r="F20" s="76"/>
      <c r="G20" s="76">
        <v>-20209</v>
      </c>
      <c r="H20" s="76"/>
      <c r="I20" s="76">
        <v>-20209</v>
      </c>
      <c r="J20" s="76"/>
      <c r="K20" s="76"/>
      <c r="L20" s="76"/>
      <c r="M20" s="76"/>
      <c r="N20" s="76"/>
    </row>
    <row r="21" spans="1:14" ht="16.5" customHeight="1">
      <c r="A21" s="75"/>
      <c r="B21" s="75"/>
      <c r="C21" s="75"/>
      <c r="D21" s="76"/>
      <c r="E21" s="76">
        <v>-1500</v>
      </c>
      <c r="F21" s="76"/>
      <c r="G21" s="76">
        <v>-1500</v>
      </c>
      <c r="H21" s="76"/>
      <c r="I21" s="76">
        <v>-1500</v>
      </c>
      <c r="J21" s="76"/>
      <c r="K21" s="76"/>
      <c r="L21" s="76"/>
      <c r="M21" s="76"/>
      <c r="N21" s="76"/>
    </row>
    <row r="22" spans="1:14" ht="16.5" customHeight="1">
      <c r="A22" s="75"/>
      <c r="B22" s="75"/>
      <c r="C22" s="75"/>
      <c r="D22" s="76"/>
      <c r="E22" s="76">
        <v>-291</v>
      </c>
      <c r="F22" s="76"/>
      <c r="G22" s="76">
        <v>-291</v>
      </c>
      <c r="H22" s="76"/>
      <c r="I22" s="76">
        <v>-291</v>
      </c>
      <c r="J22" s="76"/>
      <c r="K22" s="76"/>
      <c r="L22" s="76"/>
      <c r="M22" s="76"/>
      <c r="N22" s="76"/>
    </row>
    <row r="23" spans="1:15" ht="16.5" customHeight="1">
      <c r="A23" s="73">
        <v>710</v>
      </c>
      <c r="B23" s="73" t="s">
        <v>75</v>
      </c>
      <c r="C23" s="73"/>
      <c r="D23" s="74">
        <v>259600</v>
      </c>
      <c r="E23" s="74">
        <f>SUM(E24:E25)</f>
        <v>-144000</v>
      </c>
      <c r="F23" s="74">
        <f>SUM(D23:E23)</f>
        <v>115600</v>
      </c>
      <c r="G23" s="74">
        <f>SUM(F23)</f>
        <v>115600</v>
      </c>
      <c r="H23" s="74"/>
      <c r="I23" s="74">
        <f>SUM(G23)</f>
        <v>115600</v>
      </c>
      <c r="J23" s="74"/>
      <c r="K23" s="74"/>
      <c r="L23" s="74"/>
      <c r="M23" s="74"/>
      <c r="N23" s="74"/>
      <c r="O23" s="77"/>
    </row>
    <row r="24" spans="1:15" ht="22.5" customHeight="1">
      <c r="A24" s="73"/>
      <c r="B24" s="75">
        <v>71004</v>
      </c>
      <c r="C24" s="75" t="s">
        <v>76</v>
      </c>
      <c r="D24" s="76">
        <v>214600</v>
      </c>
      <c r="E24" s="76">
        <v>-110000</v>
      </c>
      <c r="F24" s="76">
        <f>SUM(D24:E24)</f>
        <v>104600</v>
      </c>
      <c r="G24" s="76">
        <v>-110000</v>
      </c>
      <c r="H24" s="76"/>
      <c r="I24" s="76">
        <v>-110000</v>
      </c>
      <c r="J24" s="76"/>
      <c r="K24" s="76"/>
      <c r="L24" s="76"/>
      <c r="M24" s="76"/>
      <c r="N24" s="76"/>
      <c r="O24" s="77"/>
    </row>
    <row r="25" spans="1:15" ht="16.5" customHeight="1">
      <c r="A25" s="73"/>
      <c r="B25" s="75">
        <v>71035</v>
      </c>
      <c r="C25" s="75" t="s">
        <v>77</v>
      </c>
      <c r="D25" s="76">
        <v>45000</v>
      </c>
      <c r="E25" s="76">
        <v>-34000</v>
      </c>
      <c r="F25" s="76">
        <f>SUM(D25:E25)</f>
        <v>11000</v>
      </c>
      <c r="G25" s="76">
        <v>-34000</v>
      </c>
      <c r="H25" s="76"/>
      <c r="I25" s="76">
        <v>-34000</v>
      </c>
      <c r="J25" s="76"/>
      <c r="K25" s="76"/>
      <c r="L25" s="76"/>
      <c r="M25" s="76"/>
      <c r="N25" s="76"/>
      <c r="O25" s="77"/>
    </row>
    <row r="26" spans="1:14" ht="16.5" customHeight="1">
      <c r="A26" s="73">
        <v>750</v>
      </c>
      <c r="B26" s="73" t="s">
        <v>21</v>
      </c>
      <c r="C26" s="73"/>
      <c r="D26" s="74">
        <v>3801549.63</v>
      </c>
      <c r="E26" s="74">
        <f>SUM(E27:E47)</f>
        <v>-6889.999999999999</v>
      </c>
      <c r="F26" s="74">
        <f>SUM(D26:E26)</f>
        <v>3794659.63</v>
      </c>
      <c r="G26" s="74">
        <v>3604660.79</v>
      </c>
      <c r="H26" s="74">
        <v>2543721.13</v>
      </c>
      <c r="I26" s="74">
        <v>1060939.66</v>
      </c>
      <c r="J26" s="74"/>
      <c r="K26" s="74">
        <v>189998.84</v>
      </c>
      <c r="L26" s="74"/>
      <c r="M26" s="74"/>
      <c r="N26" s="74"/>
    </row>
    <row r="27" spans="1:14" ht="21" customHeight="1">
      <c r="A27" s="75"/>
      <c r="B27" s="75">
        <v>75022</v>
      </c>
      <c r="C27" s="75" t="s">
        <v>154</v>
      </c>
      <c r="D27" s="76">
        <v>205800</v>
      </c>
      <c r="E27" s="76">
        <v>-1000</v>
      </c>
      <c r="F27" s="76">
        <f>SUM(D27:E30)</f>
        <v>201800</v>
      </c>
      <c r="G27" s="76"/>
      <c r="H27" s="76"/>
      <c r="I27" s="76"/>
      <c r="J27" s="76"/>
      <c r="K27" s="76">
        <v>-1000</v>
      </c>
      <c r="L27" s="76"/>
      <c r="M27" s="76"/>
      <c r="N27" s="76"/>
    </row>
    <row r="28" spans="1:14" ht="21" customHeight="1">
      <c r="A28" s="75"/>
      <c r="B28" s="75"/>
      <c r="C28" s="75"/>
      <c r="D28" s="76"/>
      <c r="E28" s="76">
        <v>-1500</v>
      </c>
      <c r="F28" s="76"/>
      <c r="G28" s="76">
        <v>-1500</v>
      </c>
      <c r="H28" s="76"/>
      <c r="I28" s="76">
        <v>-1500</v>
      </c>
      <c r="J28" s="76"/>
      <c r="K28" s="76"/>
      <c r="L28" s="76"/>
      <c r="M28" s="76"/>
      <c r="N28" s="76"/>
    </row>
    <row r="29" spans="1:14" ht="21" customHeight="1">
      <c r="A29" s="75"/>
      <c r="B29" s="75"/>
      <c r="C29" s="75"/>
      <c r="D29" s="76"/>
      <c r="E29" s="76">
        <v>-2000</v>
      </c>
      <c r="F29" s="76"/>
      <c r="G29" s="76">
        <v>-2000</v>
      </c>
      <c r="H29" s="76"/>
      <c r="I29" s="76">
        <v>-2000</v>
      </c>
      <c r="J29" s="76"/>
      <c r="K29" s="76"/>
      <c r="L29" s="76"/>
      <c r="M29" s="76"/>
      <c r="N29" s="76"/>
    </row>
    <row r="30" spans="1:14" ht="21" customHeight="1">
      <c r="A30" s="75"/>
      <c r="B30" s="75"/>
      <c r="C30" s="75"/>
      <c r="D30" s="76"/>
      <c r="E30" s="76">
        <v>500</v>
      </c>
      <c r="F30" s="76"/>
      <c r="G30" s="76">
        <v>500</v>
      </c>
      <c r="H30" s="76"/>
      <c r="I30" s="76">
        <v>500</v>
      </c>
      <c r="J30" s="76"/>
      <c r="K30" s="76"/>
      <c r="L30" s="76"/>
      <c r="M30" s="76"/>
      <c r="N30" s="76"/>
    </row>
    <row r="31" spans="1:14" ht="21" customHeight="1">
      <c r="A31" s="75"/>
      <c r="B31" s="75">
        <v>75023</v>
      </c>
      <c r="C31" s="75" t="s">
        <v>79</v>
      </c>
      <c r="D31" s="76">
        <v>3254662.63</v>
      </c>
      <c r="E31" s="76">
        <v>-1000</v>
      </c>
      <c r="F31" s="76">
        <f>SUM(D31:E40)</f>
        <v>3249714.63</v>
      </c>
      <c r="G31" s="76"/>
      <c r="H31" s="76"/>
      <c r="I31" s="76"/>
      <c r="J31" s="76"/>
      <c r="K31" s="76">
        <v>-1000</v>
      </c>
      <c r="L31" s="76"/>
      <c r="M31" s="76"/>
      <c r="N31" s="76"/>
    </row>
    <row r="32" spans="1:14" ht="16.5" customHeight="1">
      <c r="A32" s="75"/>
      <c r="B32" s="75"/>
      <c r="C32" s="75"/>
      <c r="D32" s="76"/>
      <c r="E32" s="76">
        <v>-55000</v>
      </c>
      <c r="F32" s="76"/>
      <c r="G32" s="76">
        <v>-55000</v>
      </c>
      <c r="H32" s="76">
        <v>-55000</v>
      </c>
      <c r="I32" s="76"/>
      <c r="J32" s="76"/>
      <c r="K32" s="76"/>
      <c r="L32" s="76"/>
      <c r="M32" s="76"/>
      <c r="N32" s="76"/>
    </row>
    <row r="33" spans="1:14" ht="16.5" customHeight="1">
      <c r="A33" s="75"/>
      <c r="B33" s="75"/>
      <c r="C33" s="75"/>
      <c r="D33" s="76"/>
      <c r="E33" s="76">
        <v>-15000</v>
      </c>
      <c r="F33" s="76"/>
      <c r="G33" s="76">
        <v>-15000</v>
      </c>
      <c r="H33" s="76">
        <v>-15000</v>
      </c>
      <c r="I33" s="76"/>
      <c r="J33" s="76"/>
      <c r="K33" s="76"/>
      <c r="L33" s="76"/>
      <c r="M33" s="76"/>
      <c r="N33" s="76"/>
    </row>
    <row r="34" spans="1:14" ht="16.5" customHeight="1">
      <c r="A34" s="75"/>
      <c r="B34" s="75"/>
      <c r="C34" s="75"/>
      <c r="D34" s="76"/>
      <c r="E34" s="76">
        <v>-1000</v>
      </c>
      <c r="F34" s="76"/>
      <c r="G34" s="76">
        <v>-1000</v>
      </c>
      <c r="H34" s="76"/>
      <c r="I34" s="76">
        <v>-1000</v>
      </c>
      <c r="J34" s="76"/>
      <c r="K34" s="76"/>
      <c r="L34" s="76"/>
      <c r="M34" s="76"/>
      <c r="N34" s="76"/>
    </row>
    <row r="35" spans="1:14" ht="16.5" customHeight="1">
      <c r="A35" s="75"/>
      <c r="B35" s="75"/>
      <c r="C35" s="75"/>
      <c r="D35" s="76"/>
      <c r="E35" s="76">
        <v>20000</v>
      </c>
      <c r="F35" s="76"/>
      <c r="G35" s="76">
        <v>20000</v>
      </c>
      <c r="H35" s="76"/>
      <c r="I35" s="76">
        <v>20000</v>
      </c>
      <c r="J35" s="76"/>
      <c r="K35" s="76"/>
      <c r="L35" s="76"/>
      <c r="M35" s="76"/>
      <c r="N35" s="76"/>
    </row>
    <row r="36" spans="1:14" ht="16.5" customHeight="1">
      <c r="A36" s="75"/>
      <c r="B36" s="75"/>
      <c r="C36" s="75"/>
      <c r="D36" s="76"/>
      <c r="E36" s="76">
        <v>2000</v>
      </c>
      <c r="F36" s="76"/>
      <c r="G36" s="76">
        <v>2000</v>
      </c>
      <c r="H36" s="76"/>
      <c r="I36" s="76">
        <v>2000</v>
      </c>
      <c r="J36" s="76"/>
      <c r="K36" s="76"/>
      <c r="L36" s="76"/>
      <c r="M36" s="76"/>
      <c r="N36" s="76"/>
    </row>
    <row r="37" spans="1:14" ht="16.5" customHeight="1">
      <c r="A37" s="75"/>
      <c r="B37" s="75"/>
      <c r="C37" s="75"/>
      <c r="D37" s="76"/>
      <c r="E37" s="76">
        <v>20000</v>
      </c>
      <c r="F37" s="76"/>
      <c r="G37" s="76">
        <v>20000</v>
      </c>
      <c r="H37" s="76"/>
      <c r="I37" s="76">
        <v>20000</v>
      </c>
      <c r="J37" s="76"/>
      <c r="K37" s="76"/>
      <c r="L37" s="76"/>
      <c r="M37" s="76"/>
      <c r="N37" s="76"/>
    </row>
    <row r="38" spans="1:14" ht="16.5" customHeight="1">
      <c r="A38" s="75"/>
      <c r="B38" s="75"/>
      <c r="C38" s="75"/>
      <c r="D38" s="76"/>
      <c r="E38" s="76">
        <v>-1000</v>
      </c>
      <c r="F38" s="76"/>
      <c r="G38" s="76">
        <v>-1000</v>
      </c>
      <c r="H38" s="76"/>
      <c r="I38" s="76">
        <v>-1000</v>
      </c>
      <c r="J38" s="76"/>
      <c r="K38" s="76"/>
      <c r="L38" s="76"/>
      <c r="M38" s="76"/>
      <c r="N38" s="76"/>
    </row>
    <row r="39" spans="1:14" ht="16.5" customHeight="1">
      <c r="A39" s="75"/>
      <c r="B39" s="75"/>
      <c r="C39" s="75"/>
      <c r="D39" s="76"/>
      <c r="E39" s="76">
        <v>3000</v>
      </c>
      <c r="F39" s="76"/>
      <c r="G39" s="76">
        <v>3000</v>
      </c>
      <c r="H39" s="76"/>
      <c r="I39" s="76">
        <v>3000</v>
      </c>
      <c r="J39" s="76"/>
      <c r="K39" s="76"/>
      <c r="L39" s="76"/>
      <c r="M39" s="76"/>
      <c r="N39" s="76"/>
    </row>
    <row r="40" spans="1:14" ht="16.5" customHeight="1">
      <c r="A40" s="75"/>
      <c r="B40" s="75"/>
      <c r="C40" s="75"/>
      <c r="D40" s="76"/>
      <c r="E40" s="76">
        <v>23052</v>
      </c>
      <c r="F40" s="76"/>
      <c r="G40" s="76">
        <v>23052</v>
      </c>
      <c r="H40" s="76"/>
      <c r="I40" s="76">
        <v>23052</v>
      </c>
      <c r="J40" s="76"/>
      <c r="K40" s="76"/>
      <c r="L40" s="76"/>
      <c r="M40" s="76"/>
      <c r="N40" s="76"/>
    </row>
    <row r="41" spans="1:14" ht="16.5" customHeight="1">
      <c r="A41" s="75"/>
      <c r="B41" s="75">
        <v>75056</v>
      </c>
      <c r="C41" s="75" t="s">
        <v>155</v>
      </c>
      <c r="D41" s="76">
        <v>28143</v>
      </c>
      <c r="E41" s="76">
        <v>20998.84</v>
      </c>
      <c r="F41" s="76">
        <f>SUM(D41:E46)</f>
        <v>28143</v>
      </c>
      <c r="G41" s="76"/>
      <c r="H41" s="76"/>
      <c r="I41" s="76"/>
      <c r="J41" s="76"/>
      <c r="K41" s="76">
        <v>20998.84</v>
      </c>
      <c r="L41" s="76"/>
      <c r="M41" s="76"/>
      <c r="N41" s="76"/>
    </row>
    <row r="42" spans="1:14" ht="16.5" customHeight="1">
      <c r="A42" s="75"/>
      <c r="B42" s="75"/>
      <c r="C42" s="75"/>
      <c r="D42" s="76"/>
      <c r="E42" s="76">
        <v>-18030</v>
      </c>
      <c r="F42" s="76"/>
      <c r="G42" s="76">
        <v>-18030</v>
      </c>
      <c r="H42" s="76">
        <v>-18030</v>
      </c>
      <c r="I42" s="76"/>
      <c r="J42" s="76"/>
      <c r="K42" s="76"/>
      <c r="L42" s="76"/>
      <c r="M42" s="76"/>
      <c r="N42" s="76"/>
    </row>
    <row r="43" spans="1:14" ht="16.5" customHeight="1">
      <c r="A43" s="75"/>
      <c r="B43" s="75"/>
      <c r="C43" s="75"/>
      <c r="D43" s="76"/>
      <c r="E43" s="76">
        <v>-2711.47</v>
      </c>
      <c r="F43" s="76"/>
      <c r="G43" s="76">
        <v>-2711.47</v>
      </c>
      <c r="H43" s="76">
        <v>-2711.47</v>
      </c>
      <c r="I43" s="76"/>
      <c r="J43" s="76"/>
      <c r="K43" s="76"/>
      <c r="L43" s="76"/>
      <c r="M43" s="76"/>
      <c r="N43" s="76"/>
    </row>
    <row r="44" spans="1:14" ht="16.5" customHeight="1">
      <c r="A44" s="75"/>
      <c r="B44" s="75"/>
      <c r="C44" s="75"/>
      <c r="D44" s="76"/>
      <c r="E44" s="76">
        <v>-437.37</v>
      </c>
      <c r="F44" s="76"/>
      <c r="G44" s="76">
        <v>-437.37</v>
      </c>
      <c r="H44" s="76">
        <v>-437.37</v>
      </c>
      <c r="I44" s="76"/>
      <c r="J44" s="76"/>
      <c r="K44" s="76"/>
      <c r="L44" s="76"/>
      <c r="M44" s="76"/>
      <c r="N44" s="76"/>
    </row>
    <row r="45" spans="1:14" ht="16.5" customHeight="1">
      <c r="A45" s="75"/>
      <c r="B45" s="75"/>
      <c r="C45" s="75"/>
      <c r="D45" s="76"/>
      <c r="E45" s="76">
        <v>710.54</v>
      </c>
      <c r="F45" s="76"/>
      <c r="G45" s="76">
        <v>710.54</v>
      </c>
      <c r="H45" s="76"/>
      <c r="I45" s="76">
        <v>710.54</v>
      </c>
      <c r="J45" s="76"/>
      <c r="K45" s="76"/>
      <c r="L45" s="76"/>
      <c r="M45" s="76"/>
      <c r="N45" s="76"/>
    </row>
    <row r="46" spans="1:14" ht="16.5" customHeight="1">
      <c r="A46" s="75"/>
      <c r="B46" s="75"/>
      <c r="C46" s="75"/>
      <c r="D46" s="76"/>
      <c r="E46" s="76">
        <v>-530.54</v>
      </c>
      <c r="F46" s="76"/>
      <c r="G46" s="76">
        <v>-530.54</v>
      </c>
      <c r="H46" s="76"/>
      <c r="I46" s="76">
        <v>-530.54</v>
      </c>
      <c r="J46" s="76"/>
      <c r="K46" s="76"/>
      <c r="L46" s="76"/>
      <c r="M46" s="76"/>
      <c r="N46" s="76"/>
    </row>
    <row r="47" spans="1:14" ht="24" customHeight="1">
      <c r="A47" s="75"/>
      <c r="B47" s="75">
        <v>75075</v>
      </c>
      <c r="C47" s="75" t="s">
        <v>80</v>
      </c>
      <c r="D47" s="76">
        <v>245000</v>
      </c>
      <c r="E47" s="76">
        <v>2058</v>
      </c>
      <c r="F47" s="76">
        <f>SUM(D47:E47)</f>
        <v>247058</v>
      </c>
      <c r="G47" s="76">
        <v>2058</v>
      </c>
      <c r="H47" s="76"/>
      <c r="I47" s="76">
        <v>2058</v>
      </c>
      <c r="J47" s="76"/>
      <c r="K47" s="76"/>
      <c r="L47" s="76"/>
      <c r="M47" s="76"/>
      <c r="N47" s="76"/>
    </row>
    <row r="48" spans="1:14" ht="22.5" customHeight="1">
      <c r="A48" s="73">
        <v>751</v>
      </c>
      <c r="B48" s="73" t="s">
        <v>156</v>
      </c>
      <c r="C48" s="73"/>
      <c r="D48" s="74">
        <v>104677</v>
      </c>
      <c r="E48" s="74">
        <f>SUM(E49:E55)</f>
        <v>0</v>
      </c>
      <c r="F48" s="74">
        <f>SUM(D48:E48)</f>
        <v>104677</v>
      </c>
      <c r="G48" s="74">
        <v>49087</v>
      </c>
      <c r="H48" s="74">
        <v>25731.21</v>
      </c>
      <c r="I48" s="74">
        <v>23355.79</v>
      </c>
      <c r="J48" s="74"/>
      <c r="K48" s="74">
        <v>55590</v>
      </c>
      <c r="L48" s="74"/>
      <c r="M48" s="74"/>
      <c r="N48" s="74"/>
    </row>
    <row r="49" spans="1:14" ht="30" customHeight="1">
      <c r="A49" s="75"/>
      <c r="B49" s="75">
        <v>75109</v>
      </c>
      <c r="C49" s="75" t="s">
        <v>157</v>
      </c>
      <c r="D49" s="76">
        <v>55756</v>
      </c>
      <c r="E49" s="76">
        <v>789.63</v>
      </c>
      <c r="F49" s="76">
        <f>SUM(D49:E55)</f>
        <v>55756</v>
      </c>
      <c r="G49" s="76">
        <v>789.63</v>
      </c>
      <c r="H49" s="76">
        <v>789.63</v>
      </c>
      <c r="I49" s="76"/>
      <c r="J49" s="76"/>
      <c r="K49" s="76"/>
      <c r="L49" s="76"/>
      <c r="M49" s="76"/>
      <c r="N49" s="76"/>
    </row>
    <row r="50" spans="1:14" ht="31.5" customHeight="1">
      <c r="A50" s="75"/>
      <c r="B50" s="75"/>
      <c r="C50" s="75"/>
      <c r="D50" s="76"/>
      <c r="E50" s="76">
        <v>127.41</v>
      </c>
      <c r="F50" s="76"/>
      <c r="G50" s="76">
        <v>127.41</v>
      </c>
      <c r="H50" s="76">
        <v>127.41</v>
      </c>
      <c r="I50" s="76"/>
      <c r="J50" s="76"/>
      <c r="K50" s="76"/>
      <c r="L50" s="76"/>
      <c r="M50" s="76"/>
      <c r="N50" s="76"/>
    </row>
    <row r="51" spans="1:14" ht="22.5" customHeight="1">
      <c r="A51" s="75"/>
      <c r="B51" s="75"/>
      <c r="C51" s="75"/>
      <c r="D51" s="76"/>
      <c r="E51" s="76">
        <v>5198.09</v>
      </c>
      <c r="F51" s="76"/>
      <c r="G51" s="76">
        <v>5198.09</v>
      </c>
      <c r="H51" s="76">
        <v>5198.09</v>
      </c>
      <c r="I51" s="76"/>
      <c r="J51" s="76"/>
      <c r="K51" s="76"/>
      <c r="L51" s="76"/>
      <c r="M51" s="76"/>
      <c r="N51" s="76"/>
    </row>
    <row r="52" spans="1:14" ht="18" customHeight="1">
      <c r="A52" s="75"/>
      <c r="B52" s="75"/>
      <c r="C52" s="75"/>
      <c r="D52" s="76"/>
      <c r="E52" s="76">
        <v>37.98</v>
      </c>
      <c r="F52" s="76"/>
      <c r="G52" s="76">
        <v>37.98</v>
      </c>
      <c r="H52" s="76"/>
      <c r="I52" s="76">
        <v>37.98</v>
      </c>
      <c r="J52" s="76"/>
      <c r="K52" s="76"/>
      <c r="L52" s="76"/>
      <c r="M52" s="76"/>
      <c r="N52" s="76"/>
    </row>
    <row r="53" spans="1:14" ht="18" customHeight="1">
      <c r="A53" s="75"/>
      <c r="B53" s="75"/>
      <c r="C53" s="75"/>
      <c r="D53" s="76"/>
      <c r="E53" s="76">
        <v>153.14</v>
      </c>
      <c r="F53" s="76"/>
      <c r="G53" s="76">
        <v>153.14</v>
      </c>
      <c r="H53" s="76"/>
      <c r="I53" s="76">
        <v>153.14</v>
      </c>
      <c r="J53" s="76"/>
      <c r="K53" s="76"/>
      <c r="L53" s="76"/>
      <c r="M53" s="76"/>
      <c r="N53" s="76"/>
    </row>
    <row r="54" spans="1:14" ht="18" customHeight="1">
      <c r="A54" s="75"/>
      <c r="B54" s="75"/>
      <c r="C54" s="75"/>
      <c r="D54" s="76"/>
      <c r="E54" s="76">
        <v>-4504.84</v>
      </c>
      <c r="F54" s="76"/>
      <c r="G54" s="76">
        <v>-4504.84</v>
      </c>
      <c r="H54" s="76"/>
      <c r="I54" s="76">
        <v>-4504.84</v>
      </c>
      <c r="J54" s="76"/>
      <c r="K54" s="76"/>
      <c r="L54" s="76"/>
      <c r="M54" s="76"/>
      <c r="N54" s="76"/>
    </row>
    <row r="55" spans="1:14" ht="28.5" customHeight="1">
      <c r="A55" s="75"/>
      <c r="B55" s="75"/>
      <c r="C55" s="75"/>
      <c r="D55" s="76"/>
      <c r="E55" s="76">
        <v>-1801.41</v>
      </c>
      <c r="F55" s="76"/>
      <c r="G55" s="76">
        <v>-1801.41</v>
      </c>
      <c r="H55" s="76"/>
      <c r="I55" s="76">
        <v>-1801.41</v>
      </c>
      <c r="J55" s="76"/>
      <c r="K55" s="76"/>
      <c r="L55" s="76"/>
      <c r="M55" s="76"/>
      <c r="N55" s="76"/>
    </row>
    <row r="56" spans="1:14" ht="27.75" customHeight="1">
      <c r="A56" s="73">
        <v>754</v>
      </c>
      <c r="B56" s="73" t="s">
        <v>83</v>
      </c>
      <c r="C56" s="73"/>
      <c r="D56" s="74">
        <v>284400</v>
      </c>
      <c r="E56" s="74">
        <f>SUM(E57:E65)</f>
        <v>60280</v>
      </c>
      <c r="F56" s="74">
        <f>SUM(D56:E56)</f>
        <v>344680</v>
      </c>
      <c r="G56" s="74">
        <v>302180</v>
      </c>
      <c r="H56" s="74">
        <v>52280</v>
      </c>
      <c r="I56" s="74">
        <v>249900</v>
      </c>
      <c r="J56" s="74">
        <v>25000</v>
      </c>
      <c r="K56" s="74">
        <v>17500</v>
      </c>
      <c r="L56" s="74"/>
      <c r="M56" s="74"/>
      <c r="N56" s="74"/>
    </row>
    <row r="57" spans="1:14" ht="21.75" customHeight="1">
      <c r="A57" s="75"/>
      <c r="B57" s="75">
        <v>75412</v>
      </c>
      <c r="C57" s="75" t="s">
        <v>84</v>
      </c>
      <c r="D57" s="76">
        <v>255700</v>
      </c>
      <c r="E57" s="76">
        <v>2000</v>
      </c>
      <c r="F57" s="76">
        <f>SUM(D57:E63)</f>
        <v>315980</v>
      </c>
      <c r="G57" s="76"/>
      <c r="H57" s="76"/>
      <c r="I57" s="76"/>
      <c r="J57" s="76"/>
      <c r="K57" s="76">
        <v>2000</v>
      </c>
      <c r="L57" s="76"/>
      <c r="M57" s="76"/>
      <c r="N57" s="76"/>
    </row>
    <row r="58" spans="1:14" ht="19.5" customHeight="1">
      <c r="A58" s="75"/>
      <c r="B58" s="75"/>
      <c r="C58" s="75"/>
      <c r="D58" s="76"/>
      <c r="E58" s="76">
        <v>300</v>
      </c>
      <c r="F58" s="76"/>
      <c r="G58" s="76">
        <v>300</v>
      </c>
      <c r="H58" s="76">
        <v>300</v>
      </c>
      <c r="I58" s="76"/>
      <c r="J58" s="76"/>
      <c r="K58" s="76"/>
      <c r="L58" s="76"/>
      <c r="M58" s="76"/>
      <c r="N58" s="76"/>
    </row>
    <row r="59" spans="1:14" ht="20.25" customHeight="1">
      <c r="A59" s="75"/>
      <c r="B59" s="75"/>
      <c r="C59" s="75"/>
      <c r="D59" s="76"/>
      <c r="E59" s="76">
        <v>31000</v>
      </c>
      <c r="F59" s="76"/>
      <c r="G59" s="76">
        <v>31000</v>
      </c>
      <c r="H59" s="76"/>
      <c r="I59" s="76">
        <v>31000</v>
      </c>
      <c r="J59" s="76"/>
      <c r="K59" s="76"/>
      <c r="L59" s="76"/>
      <c r="M59" s="76"/>
      <c r="N59" s="76"/>
    </row>
    <row r="60" spans="1:14" ht="21.75" customHeight="1">
      <c r="A60" s="75"/>
      <c r="B60" s="75"/>
      <c r="C60" s="75"/>
      <c r="D60" s="76"/>
      <c r="E60" s="76">
        <v>3980</v>
      </c>
      <c r="F60" s="76"/>
      <c r="G60" s="76">
        <v>3980</v>
      </c>
      <c r="H60" s="76">
        <v>3980</v>
      </c>
      <c r="I60" s="76"/>
      <c r="J60" s="76"/>
      <c r="K60" s="76"/>
      <c r="L60" s="76"/>
      <c r="M60" s="76"/>
      <c r="N60" s="76"/>
    </row>
    <row r="61" spans="1:14" ht="23.25" customHeight="1">
      <c r="A61" s="75"/>
      <c r="B61" s="75"/>
      <c r="C61" s="75"/>
      <c r="D61" s="76"/>
      <c r="E61" s="76">
        <v>2000</v>
      </c>
      <c r="F61" s="76"/>
      <c r="G61" s="76">
        <v>2000</v>
      </c>
      <c r="H61" s="76"/>
      <c r="I61" s="76">
        <v>2000</v>
      </c>
      <c r="J61" s="76"/>
      <c r="K61" s="76"/>
      <c r="L61" s="76"/>
      <c r="M61" s="76"/>
      <c r="N61" s="76"/>
    </row>
    <row r="62" spans="1:14" ht="23.25" customHeight="1">
      <c r="A62" s="75"/>
      <c r="B62" s="75"/>
      <c r="C62" s="75"/>
      <c r="D62" s="76"/>
      <c r="E62" s="76">
        <v>18000</v>
      </c>
      <c r="F62" s="76"/>
      <c r="G62" s="76">
        <v>18000</v>
      </c>
      <c r="H62" s="76"/>
      <c r="I62" s="76">
        <v>18000</v>
      </c>
      <c r="J62" s="76"/>
      <c r="K62" s="76"/>
      <c r="L62" s="76"/>
      <c r="M62" s="76"/>
      <c r="N62" s="76"/>
    </row>
    <row r="63" spans="1:14" ht="21.75" customHeight="1">
      <c r="A63" s="75"/>
      <c r="B63" s="75"/>
      <c r="C63" s="75"/>
      <c r="D63" s="76"/>
      <c r="E63" s="76">
        <v>3000</v>
      </c>
      <c r="F63" s="76"/>
      <c r="G63" s="76">
        <v>3000</v>
      </c>
      <c r="H63" s="76"/>
      <c r="I63" s="76">
        <v>3000</v>
      </c>
      <c r="J63" s="76"/>
      <c r="K63" s="76"/>
      <c r="L63" s="76"/>
      <c r="M63" s="76"/>
      <c r="N63" s="76"/>
    </row>
    <row r="64" spans="1:14" ht="26.25" customHeight="1">
      <c r="A64" s="75"/>
      <c r="B64" s="75">
        <v>75414</v>
      </c>
      <c r="C64" s="75" t="s">
        <v>85</v>
      </c>
      <c r="D64" s="76">
        <v>3700</v>
      </c>
      <c r="E64" s="76">
        <v>500</v>
      </c>
      <c r="F64" s="76">
        <f>SUM(D64:E65)</f>
        <v>3700</v>
      </c>
      <c r="G64" s="76">
        <v>500</v>
      </c>
      <c r="H64" s="76">
        <v>500</v>
      </c>
      <c r="I64" s="76"/>
      <c r="J64" s="76"/>
      <c r="K64" s="76"/>
      <c r="L64" s="76"/>
      <c r="M64" s="76"/>
      <c r="N64" s="76"/>
    </row>
    <row r="65" spans="1:14" ht="23.25" customHeight="1">
      <c r="A65" s="75"/>
      <c r="B65" s="75"/>
      <c r="C65" s="75"/>
      <c r="D65" s="76"/>
      <c r="E65" s="76">
        <v>-500</v>
      </c>
      <c r="F65" s="76"/>
      <c r="G65" s="76">
        <v>-500</v>
      </c>
      <c r="H65" s="76"/>
      <c r="I65" s="76">
        <v>-500</v>
      </c>
      <c r="J65" s="76"/>
      <c r="K65" s="76"/>
      <c r="L65" s="76"/>
      <c r="M65" s="76"/>
      <c r="N65" s="76"/>
    </row>
    <row r="66" spans="1:14" ht="46.5" customHeight="1">
      <c r="A66" s="73">
        <v>756</v>
      </c>
      <c r="B66" s="78" t="s">
        <v>25</v>
      </c>
      <c r="C66" s="78"/>
      <c r="D66" s="74">
        <v>87000</v>
      </c>
      <c r="E66" s="74">
        <f>SUM(E67:E70)</f>
        <v>-5600</v>
      </c>
      <c r="F66" s="74">
        <f>SUM(D66:E66)</f>
        <v>81400</v>
      </c>
      <c r="G66" s="74">
        <v>81400</v>
      </c>
      <c r="H66" s="74">
        <v>20900</v>
      </c>
      <c r="I66" s="74">
        <v>60500</v>
      </c>
      <c r="J66" s="74"/>
      <c r="K66" s="74"/>
      <c r="L66" s="74"/>
      <c r="M66" s="74"/>
      <c r="N66" s="74"/>
    </row>
    <row r="67" spans="1:14" ht="33.75" customHeight="1">
      <c r="A67" s="75"/>
      <c r="B67" s="75">
        <v>75647</v>
      </c>
      <c r="C67" s="75" t="s">
        <v>86</v>
      </c>
      <c r="D67" s="76">
        <v>87000</v>
      </c>
      <c r="E67" s="76">
        <v>-11100</v>
      </c>
      <c r="F67" s="76">
        <f>SUM(D67:E70)</f>
        <v>81400</v>
      </c>
      <c r="G67" s="76">
        <v>-11100</v>
      </c>
      <c r="H67" s="76">
        <v>-11100</v>
      </c>
      <c r="I67" s="76"/>
      <c r="J67" s="76"/>
      <c r="K67" s="76"/>
      <c r="L67" s="76"/>
      <c r="M67" s="76"/>
      <c r="N67" s="76"/>
    </row>
    <row r="68" spans="1:14" ht="21.75" customHeight="1">
      <c r="A68" s="75"/>
      <c r="B68" s="75"/>
      <c r="C68" s="75"/>
      <c r="D68" s="76"/>
      <c r="E68" s="76">
        <v>-2000</v>
      </c>
      <c r="F68" s="76"/>
      <c r="G68" s="76">
        <v>-2000</v>
      </c>
      <c r="H68" s="76"/>
      <c r="I68" s="76">
        <v>-2000</v>
      </c>
      <c r="J68" s="76"/>
      <c r="K68" s="76"/>
      <c r="L68" s="76"/>
      <c r="M68" s="76"/>
      <c r="N68" s="76"/>
    </row>
    <row r="69" spans="1:14" ht="21.75" customHeight="1">
      <c r="A69" s="75"/>
      <c r="B69" s="75"/>
      <c r="C69" s="75"/>
      <c r="D69" s="76"/>
      <c r="E69" s="76">
        <v>-2000</v>
      </c>
      <c r="F69" s="76"/>
      <c r="G69" s="76">
        <v>-2000</v>
      </c>
      <c r="H69" s="76"/>
      <c r="I69" s="76">
        <v>-2000</v>
      </c>
      <c r="J69" s="76"/>
      <c r="K69" s="76"/>
      <c r="L69" s="76"/>
      <c r="M69" s="76"/>
      <c r="N69" s="76"/>
    </row>
    <row r="70" spans="1:14" ht="20.25" customHeight="1">
      <c r="A70" s="75"/>
      <c r="B70" s="75"/>
      <c r="C70" s="75"/>
      <c r="D70" s="76"/>
      <c r="E70" s="76">
        <v>9500</v>
      </c>
      <c r="F70" s="76"/>
      <c r="G70" s="76">
        <v>9500</v>
      </c>
      <c r="H70" s="76"/>
      <c r="I70" s="76">
        <v>9500</v>
      </c>
      <c r="J70" s="76"/>
      <c r="K70" s="76"/>
      <c r="L70" s="76"/>
      <c r="M70" s="76"/>
      <c r="N70" s="76"/>
    </row>
    <row r="71" spans="1:14" ht="20.25" customHeight="1">
      <c r="A71" s="73">
        <v>757</v>
      </c>
      <c r="B71" s="73" t="s">
        <v>87</v>
      </c>
      <c r="C71" s="73"/>
      <c r="D71" s="74">
        <v>100000</v>
      </c>
      <c r="E71" s="74">
        <f>SUM(E72)</f>
        <v>35000</v>
      </c>
      <c r="F71" s="74">
        <f>SUM(D71:E71)</f>
        <v>135000</v>
      </c>
      <c r="G71" s="74"/>
      <c r="H71" s="74"/>
      <c r="I71" s="74"/>
      <c r="J71" s="74"/>
      <c r="K71" s="74"/>
      <c r="L71" s="74"/>
      <c r="M71" s="74"/>
      <c r="N71" s="74">
        <v>135000</v>
      </c>
    </row>
    <row r="72" spans="1:14" ht="20.25" customHeight="1">
      <c r="A72" s="75"/>
      <c r="B72" s="75">
        <v>75702</v>
      </c>
      <c r="C72" s="79" t="s">
        <v>88</v>
      </c>
      <c r="D72" s="76">
        <v>100000</v>
      </c>
      <c r="E72" s="76">
        <v>35000</v>
      </c>
      <c r="F72" s="76">
        <f>SUM(D72:E72)</f>
        <v>135000</v>
      </c>
      <c r="G72" s="76"/>
      <c r="H72" s="76"/>
      <c r="I72" s="76"/>
      <c r="J72" s="76"/>
      <c r="K72" s="76"/>
      <c r="L72" s="76"/>
      <c r="M72" s="76"/>
      <c r="N72" s="76">
        <v>35000</v>
      </c>
    </row>
    <row r="73" spans="1:14" ht="16.5" customHeight="1">
      <c r="A73" s="73">
        <v>801</v>
      </c>
      <c r="B73" s="80" t="s">
        <v>89</v>
      </c>
      <c r="C73" s="80"/>
      <c r="D73" s="74">
        <v>10927772.99</v>
      </c>
      <c r="E73" s="74">
        <f>SUM(E74:E116)</f>
        <v>0</v>
      </c>
      <c r="F73" s="74">
        <f>SUM(D73:E73)</f>
        <v>10927772.99</v>
      </c>
      <c r="G73" s="74">
        <v>10387590.99</v>
      </c>
      <c r="H73" s="74">
        <v>8035093.75</v>
      </c>
      <c r="I73" s="74">
        <v>2352497.24</v>
      </c>
      <c r="J73" s="74">
        <v>16000</v>
      </c>
      <c r="K73" s="74">
        <v>472418</v>
      </c>
      <c r="L73" s="74">
        <v>51764</v>
      </c>
      <c r="M73" s="74"/>
      <c r="N73" s="74"/>
    </row>
    <row r="74" spans="1:14" ht="16.5" customHeight="1">
      <c r="A74" s="81"/>
      <c r="B74" s="82">
        <v>80101</v>
      </c>
      <c r="C74" s="83" t="s">
        <v>90</v>
      </c>
      <c r="D74" s="84">
        <v>7427757.71</v>
      </c>
      <c r="E74" s="84">
        <v>-5000</v>
      </c>
      <c r="F74" s="84">
        <f>SUM(D74:E90)</f>
        <v>7448557.71</v>
      </c>
      <c r="G74" s="72"/>
      <c r="H74" s="72"/>
      <c r="I74" s="72"/>
      <c r="J74" s="72"/>
      <c r="K74" s="72">
        <v>-5000</v>
      </c>
      <c r="L74" s="72"/>
      <c r="M74" s="72"/>
      <c r="N74" s="72"/>
    </row>
    <row r="75" spans="1:14" ht="16.5" customHeight="1">
      <c r="A75" s="81"/>
      <c r="B75" s="82"/>
      <c r="C75" s="83"/>
      <c r="D75" s="84"/>
      <c r="E75" s="84">
        <v>-47416.57</v>
      </c>
      <c r="F75" s="84"/>
      <c r="G75" s="72">
        <v>-47416.57</v>
      </c>
      <c r="H75" s="72">
        <v>-47416.57</v>
      </c>
      <c r="I75" s="72"/>
      <c r="J75" s="72"/>
      <c r="K75" s="72"/>
      <c r="L75" s="72"/>
      <c r="M75" s="72"/>
      <c r="N75" s="72"/>
    </row>
    <row r="76" spans="1:14" ht="16.5" customHeight="1">
      <c r="A76" s="81"/>
      <c r="B76" s="82"/>
      <c r="C76" s="83"/>
      <c r="D76" s="84"/>
      <c r="E76" s="84">
        <v>-40000</v>
      </c>
      <c r="F76" s="84"/>
      <c r="G76" s="72">
        <v>-40000</v>
      </c>
      <c r="H76" s="72">
        <v>-40000</v>
      </c>
      <c r="I76" s="72"/>
      <c r="J76" s="72"/>
      <c r="K76" s="72"/>
      <c r="L76" s="72"/>
      <c r="M76" s="72"/>
      <c r="N76" s="72"/>
    </row>
    <row r="77" spans="1:14" ht="16.5" customHeight="1">
      <c r="A77" s="81"/>
      <c r="B77" s="82"/>
      <c r="C77" s="83"/>
      <c r="D77" s="84"/>
      <c r="E77" s="84">
        <v>-12800</v>
      </c>
      <c r="F77" s="84"/>
      <c r="G77" s="72">
        <v>-12800</v>
      </c>
      <c r="H77" s="72">
        <v>-12800</v>
      </c>
      <c r="I77" s="72"/>
      <c r="J77" s="72"/>
      <c r="K77" s="72"/>
      <c r="L77" s="72"/>
      <c r="M77" s="72"/>
      <c r="N77" s="72"/>
    </row>
    <row r="78" spans="1:14" ht="16.5" customHeight="1">
      <c r="A78" s="81"/>
      <c r="B78" s="82"/>
      <c r="C78" s="83"/>
      <c r="D78" s="84"/>
      <c r="E78" s="84">
        <v>15300</v>
      </c>
      <c r="F78" s="84"/>
      <c r="G78" s="72">
        <v>15300</v>
      </c>
      <c r="H78" s="72"/>
      <c r="I78" s="72">
        <v>15300</v>
      </c>
      <c r="J78" s="72"/>
      <c r="K78" s="72"/>
      <c r="L78" s="72"/>
      <c r="M78" s="72"/>
      <c r="N78" s="72"/>
    </row>
    <row r="79" spans="1:14" ht="16.5" customHeight="1">
      <c r="A79" s="81"/>
      <c r="B79" s="82"/>
      <c r="C79" s="83"/>
      <c r="D79" s="84"/>
      <c r="E79" s="84">
        <v>-3000</v>
      </c>
      <c r="F79" s="84"/>
      <c r="G79" s="72">
        <v>-3000</v>
      </c>
      <c r="H79" s="72"/>
      <c r="I79" s="72">
        <v>-3000</v>
      </c>
      <c r="J79" s="72"/>
      <c r="K79" s="72"/>
      <c r="L79" s="72"/>
      <c r="M79" s="72"/>
      <c r="N79" s="72"/>
    </row>
    <row r="80" spans="1:14" ht="16.5" customHeight="1">
      <c r="A80" s="81"/>
      <c r="B80" s="82"/>
      <c r="C80" s="83"/>
      <c r="D80" s="84"/>
      <c r="E80" s="84">
        <v>77000</v>
      </c>
      <c r="F80" s="84"/>
      <c r="G80" s="72">
        <v>77000</v>
      </c>
      <c r="H80" s="72"/>
      <c r="I80" s="72">
        <v>77000</v>
      </c>
      <c r="J80" s="72"/>
      <c r="K80" s="72"/>
      <c r="L80" s="72"/>
      <c r="M80" s="72"/>
      <c r="N80" s="72"/>
    </row>
    <row r="81" spans="1:14" ht="16.5" customHeight="1">
      <c r="A81" s="81"/>
      <c r="B81" s="82"/>
      <c r="C81" s="83"/>
      <c r="D81" s="84"/>
      <c r="E81" s="84">
        <v>-5800</v>
      </c>
      <c r="F81" s="84"/>
      <c r="G81" s="72">
        <v>-5800</v>
      </c>
      <c r="H81" s="72"/>
      <c r="I81" s="72">
        <v>-5800</v>
      </c>
      <c r="J81" s="72"/>
      <c r="K81" s="72"/>
      <c r="L81" s="72"/>
      <c r="M81" s="72"/>
      <c r="N81" s="72"/>
    </row>
    <row r="82" spans="1:14" ht="16.5" customHeight="1">
      <c r="A82" s="81"/>
      <c r="B82" s="82"/>
      <c r="C82" s="83"/>
      <c r="D82" s="84"/>
      <c r="E82" s="84">
        <v>-2050</v>
      </c>
      <c r="F82" s="84"/>
      <c r="G82" s="72">
        <v>-2050</v>
      </c>
      <c r="H82" s="72"/>
      <c r="I82" s="72">
        <v>-2050</v>
      </c>
      <c r="J82" s="72"/>
      <c r="K82" s="72"/>
      <c r="L82" s="72"/>
      <c r="M82" s="72"/>
      <c r="N82" s="72"/>
    </row>
    <row r="83" spans="1:14" ht="16.5" customHeight="1">
      <c r="A83" s="81"/>
      <c r="B83" s="82"/>
      <c r="C83" s="83"/>
      <c r="D83" s="84"/>
      <c r="E83" s="84">
        <v>40000</v>
      </c>
      <c r="F83" s="84"/>
      <c r="G83" s="72">
        <v>40000</v>
      </c>
      <c r="H83" s="72"/>
      <c r="I83" s="72">
        <v>40000</v>
      </c>
      <c r="J83" s="72"/>
      <c r="K83" s="72"/>
      <c r="L83" s="72"/>
      <c r="M83" s="72"/>
      <c r="N83" s="72"/>
    </row>
    <row r="84" spans="1:14" ht="16.5" customHeight="1">
      <c r="A84" s="81"/>
      <c r="B84" s="82"/>
      <c r="C84" s="83"/>
      <c r="D84" s="84"/>
      <c r="E84" s="84">
        <v>-400</v>
      </c>
      <c r="F84" s="84"/>
      <c r="G84" s="72">
        <v>-400</v>
      </c>
      <c r="H84" s="72"/>
      <c r="I84" s="72">
        <v>-400</v>
      </c>
      <c r="J84" s="72"/>
      <c r="K84" s="72"/>
      <c r="L84" s="72"/>
      <c r="M84" s="72"/>
      <c r="N84" s="72"/>
    </row>
    <row r="85" spans="1:14" ht="16.5" customHeight="1">
      <c r="A85" s="81"/>
      <c r="B85" s="82"/>
      <c r="C85" s="83"/>
      <c r="D85" s="84"/>
      <c r="E85" s="84">
        <v>2950</v>
      </c>
      <c r="F85" s="84"/>
      <c r="G85" s="72">
        <v>2950</v>
      </c>
      <c r="H85" s="72"/>
      <c r="I85" s="72">
        <v>2950</v>
      </c>
      <c r="J85" s="72"/>
      <c r="K85" s="72"/>
      <c r="L85" s="72"/>
      <c r="M85" s="72"/>
      <c r="N85" s="72"/>
    </row>
    <row r="86" spans="1:14" ht="16.5" customHeight="1">
      <c r="A86" s="81"/>
      <c r="B86" s="82"/>
      <c r="C86" s="83"/>
      <c r="D86" s="84"/>
      <c r="E86" s="84">
        <v>1100</v>
      </c>
      <c r="F86" s="84"/>
      <c r="G86" s="72">
        <v>1100</v>
      </c>
      <c r="H86" s="72"/>
      <c r="I86" s="72">
        <v>1100</v>
      </c>
      <c r="J86" s="72"/>
      <c r="K86" s="72"/>
      <c r="L86" s="72"/>
      <c r="M86" s="72"/>
      <c r="N86" s="72"/>
    </row>
    <row r="87" spans="1:14" ht="16.5" customHeight="1">
      <c r="A87" s="81"/>
      <c r="B87" s="82"/>
      <c r="C87" s="83"/>
      <c r="D87" s="84"/>
      <c r="E87" s="84">
        <v>6616.57</v>
      </c>
      <c r="F87" s="84"/>
      <c r="G87" s="72">
        <v>6616.57</v>
      </c>
      <c r="H87" s="72"/>
      <c r="I87" s="72">
        <v>6616.57</v>
      </c>
      <c r="J87" s="72"/>
      <c r="K87" s="72"/>
      <c r="L87" s="72"/>
      <c r="M87" s="72"/>
      <c r="N87" s="72"/>
    </row>
    <row r="88" spans="1:14" ht="16.5" customHeight="1">
      <c r="A88" s="81"/>
      <c r="B88" s="82"/>
      <c r="C88" s="83"/>
      <c r="D88" s="84"/>
      <c r="E88" s="84">
        <v>-700</v>
      </c>
      <c r="F88" s="84"/>
      <c r="G88" s="72">
        <v>-700</v>
      </c>
      <c r="H88" s="72"/>
      <c r="I88" s="72">
        <v>-700</v>
      </c>
      <c r="J88" s="72"/>
      <c r="K88" s="72"/>
      <c r="L88" s="72"/>
      <c r="M88" s="72"/>
      <c r="N88" s="72"/>
    </row>
    <row r="89" spans="1:14" ht="16.5" customHeight="1">
      <c r="A89" s="81"/>
      <c r="B89" s="82"/>
      <c r="C89" s="83"/>
      <c r="D89" s="84"/>
      <c r="E89" s="84">
        <v>-1000</v>
      </c>
      <c r="F89" s="84"/>
      <c r="G89" s="72">
        <v>-1000</v>
      </c>
      <c r="H89" s="72"/>
      <c r="I89" s="72">
        <v>-1000</v>
      </c>
      <c r="J89" s="72"/>
      <c r="K89" s="72"/>
      <c r="L89" s="72"/>
      <c r="M89" s="72"/>
      <c r="N89" s="72"/>
    </row>
    <row r="90" spans="1:14" ht="16.5" customHeight="1">
      <c r="A90" s="81"/>
      <c r="B90" s="82"/>
      <c r="C90" s="83"/>
      <c r="D90" s="84"/>
      <c r="E90" s="84">
        <v>-4000</v>
      </c>
      <c r="F90" s="84"/>
      <c r="G90" s="72">
        <v>-4000</v>
      </c>
      <c r="H90" s="72"/>
      <c r="I90" s="72">
        <v>-4000</v>
      </c>
      <c r="J90" s="72"/>
      <c r="K90" s="72"/>
      <c r="L90" s="72"/>
      <c r="M90" s="72"/>
      <c r="N90" s="72"/>
    </row>
    <row r="91" spans="1:14" ht="16.5" customHeight="1">
      <c r="A91" s="69"/>
      <c r="B91" s="85">
        <v>80103</v>
      </c>
      <c r="C91" s="86" t="s">
        <v>91</v>
      </c>
      <c r="D91" s="72">
        <v>511062.31</v>
      </c>
      <c r="E91" s="72">
        <v>125.76</v>
      </c>
      <c r="F91" s="72">
        <f>SUM(D91:E97)</f>
        <v>509112.31</v>
      </c>
      <c r="G91" s="72">
        <v>125.76</v>
      </c>
      <c r="H91" s="72">
        <v>125.76</v>
      </c>
      <c r="I91" s="72"/>
      <c r="J91" s="72"/>
      <c r="K91" s="72"/>
      <c r="L91" s="72"/>
      <c r="M91" s="72"/>
      <c r="N91" s="72"/>
    </row>
    <row r="92" spans="1:14" ht="16.5" customHeight="1">
      <c r="A92" s="69"/>
      <c r="B92" s="85"/>
      <c r="C92" s="86"/>
      <c r="D92" s="72"/>
      <c r="E92" s="72">
        <v>-100</v>
      </c>
      <c r="F92" s="72"/>
      <c r="G92" s="72">
        <v>-100</v>
      </c>
      <c r="H92" s="72"/>
      <c r="I92" s="72">
        <v>-100</v>
      </c>
      <c r="J92" s="72"/>
      <c r="K92" s="72"/>
      <c r="L92" s="72"/>
      <c r="M92" s="72"/>
      <c r="N92" s="72"/>
    </row>
    <row r="93" spans="1:14" ht="16.5" customHeight="1">
      <c r="A93" s="69"/>
      <c r="B93" s="85"/>
      <c r="C93" s="86"/>
      <c r="D93" s="72"/>
      <c r="E93" s="72">
        <v>-1600</v>
      </c>
      <c r="F93" s="72"/>
      <c r="G93" s="72">
        <v>-1600</v>
      </c>
      <c r="H93" s="72"/>
      <c r="I93" s="72">
        <v>-1600</v>
      </c>
      <c r="J93" s="72"/>
      <c r="K93" s="72"/>
      <c r="L93" s="72"/>
      <c r="M93" s="72"/>
      <c r="N93" s="72"/>
    </row>
    <row r="94" spans="1:14" ht="16.5" customHeight="1">
      <c r="A94" s="69"/>
      <c r="B94" s="85"/>
      <c r="C94" s="86"/>
      <c r="D94" s="72"/>
      <c r="E94" s="72">
        <v>-100</v>
      </c>
      <c r="F94" s="72"/>
      <c r="G94" s="72">
        <v>-100</v>
      </c>
      <c r="H94" s="72"/>
      <c r="I94" s="72">
        <v>-100</v>
      </c>
      <c r="J94" s="72"/>
      <c r="K94" s="72"/>
      <c r="L94" s="72"/>
      <c r="M94" s="72"/>
      <c r="N94" s="72"/>
    </row>
    <row r="95" spans="1:14" ht="16.5" customHeight="1">
      <c r="A95" s="69"/>
      <c r="B95" s="85"/>
      <c r="C95" s="86"/>
      <c r="D95" s="72"/>
      <c r="E95" s="72">
        <v>-100</v>
      </c>
      <c r="F95" s="72"/>
      <c r="G95" s="72">
        <v>-100</v>
      </c>
      <c r="H95" s="72"/>
      <c r="I95" s="72">
        <v>-100</v>
      </c>
      <c r="J95" s="72"/>
      <c r="K95" s="72"/>
      <c r="L95" s="72"/>
      <c r="M95" s="72"/>
      <c r="N95" s="72"/>
    </row>
    <row r="96" spans="1:14" ht="16.5" customHeight="1">
      <c r="A96" s="69"/>
      <c r="B96" s="85"/>
      <c r="C96" s="86"/>
      <c r="D96" s="72"/>
      <c r="E96" s="72">
        <v>-50</v>
      </c>
      <c r="F96" s="72"/>
      <c r="G96" s="72">
        <v>-50</v>
      </c>
      <c r="H96" s="72"/>
      <c r="I96" s="72">
        <v>-50</v>
      </c>
      <c r="J96" s="72"/>
      <c r="K96" s="72"/>
      <c r="L96" s="72"/>
      <c r="M96" s="72"/>
      <c r="N96" s="72"/>
    </row>
    <row r="97" spans="1:14" ht="16.5" customHeight="1">
      <c r="A97" s="69"/>
      <c r="B97" s="85"/>
      <c r="C97" s="86"/>
      <c r="D97" s="72"/>
      <c r="E97" s="72">
        <v>-125.76</v>
      </c>
      <c r="F97" s="72"/>
      <c r="G97" s="72">
        <v>-125.76</v>
      </c>
      <c r="H97" s="72"/>
      <c r="I97" s="72">
        <v>-125.76</v>
      </c>
      <c r="J97" s="72"/>
      <c r="K97" s="72"/>
      <c r="L97" s="72"/>
      <c r="M97" s="72"/>
      <c r="N97" s="72"/>
    </row>
    <row r="98" spans="1:14" ht="16.5" customHeight="1">
      <c r="A98" s="69"/>
      <c r="B98" s="85">
        <v>80110</v>
      </c>
      <c r="C98" s="86" t="s">
        <v>92</v>
      </c>
      <c r="D98" s="72">
        <v>2628011.92</v>
      </c>
      <c r="E98" s="72">
        <v>-13626.44</v>
      </c>
      <c r="F98" s="72">
        <f>SUM(D98:E108)</f>
        <v>2608811.92</v>
      </c>
      <c r="G98" s="72">
        <v>-13626.44</v>
      </c>
      <c r="H98" s="72">
        <v>-13626.44</v>
      </c>
      <c r="I98" s="72"/>
      <c r="J98" s="72"/>
      <c r="K98" s="72"/>
      <c r="L98" s="72"/>
      <c r="M98" s="72"/>
      <c r="N98" s="72"/>
    </row>
    <row r="99" spans="1:14" ht="16.5" customHeight="1">
      <c r="A99" s="69"/>
      <c r="B99" s="85"/>
      <c r="C99" s="86"/>
      <c r="D99" s="72"/>
      <c r="E99" s="72">
        <v>-7000</v>
      </c>
      <c r="F99" s="72"/>
      <c r="G99" s="72">
        <v>-7000</v>
      </c>
      <c r="H99" s="72">
        <v>-7000</v>
      </c>
      <c r="I99" s="72"/>
      <c r="J99" s="72"/>
      <c r="K99" s="72"/>
      <c r="L99" s="72"/>
      <c r="M99" s="72"/>
      <c r="N99" s="72"/>
    </row>
    <row r="100" spans="1:14" ht="16.5" customHeight="1">
      <c r="A100" s="69"/>
      <c r="B100" s="85"/>
      <c r="C100" s="86"/>
      <c r="D100" s="72"/>
      <c r="E100" s="72">
        <v>-2000</v>
      </c>
      <c r="F100" s="72"/>
      <c r="G100" s="72">
        <v>-2000</v>
      </c>
      <c r="H100" s="72">
        <v>-2000</v>
      </c>
      <c r="I100" s="72"/>
      <c r="J100" s="72"/>
      <c r="K100" s="72"/>
      <c r="L100" s="72"/>
      <c r="M100" s="72"/>
      <c r="N100" s="72"/>
    </row>
    <row r="101" spans="1:14" ht="16.5" customHeight="1">
      <c r="A101" s="69"/>
      <c r="B101" s="85"/>
      <c r="C101" s="86"/>
      <c r="D101" s="72"/>
      <c r="E101" s="72">
        <v>500</v>
      </c>
      <c r="F101" s="72"/>
      <c r="G101" s="72">
        <v>500</v>
      </c>
      <c r="H101" s="72"/>
      <c r="I101" s="72">
        <v>500</v>
      </c>
      <c r="J101" s="72"/>
      <c r="K101" s="72"/>
      <c r="L101" s="72"/>
      <c r="M101" s="72"/>
      <c r="N101" s="72"/>
    </row>
    <row r="102" spans="1:14" ht="16.5" customHeight="1">
      <c r="A102" s="69"/>
      <c r="B102" s="85"/>
      <c r="C102" s="86"/>
      <c r="D102" s="72"/>
      <c r="E102" s="72">
        <v>-2600</v>
      </c>
      <c r="F102" s="72"/>
      <c r="G102" s="72">
        <v>-2600</v>
      </c>
      <c r="H102" s="72"/>
      <c r="I102" s="72">
        <v>-2600</v>
      </c>
      <c r="J102" s="72"/>
      <c r="K102" s="72"/>
      <c r="L102" s="72"/>
      <c r="M102" s="72"/>
      <c r="N102" s="72"/>
    </row>
    <row r="103" spans="1:14" ht="16.5" customHeight="1">
      <c r="A103" s="69"/>
      <c r="B103" s="85"/>
      <c r="C103" s="86"/>
      <c r="D103" s="72"/>
      <c r="E103" s="72">
        <v>14000</v>
      </c>
      <c r="F103" s="72"/>
      <c r="G103" s="72">
        <v>14000</v>
      </c>
      <c r="H103" s="72"/>
      <c r="I103" s="72">
        <v>14000</v>
      </c>
      <c r="J103" s="72"/>
      <c r="K103" s="72"/>
      <c r="L103" s="72"/>
      <c r="M103" s="72"/>
      <c r="N103" s="72"/>
    </row>
    <row r="104" spans="1:14" ht="16.5" customHeight="1">
      <c r="A104" s="69"/>
      <c r="B104" s="85"/>
      <c r="C104" s="86"/>
      <c r="D104" s="72"/>
      <c r="E104" s="72">
        <v>-350</v>
      </c>
      <c r="F104" s="72"/>
      <c r="G104" s="72">
        <v>-350</v>
      </c>
      <c r="H104" s="72"/>
      <c r="I104" s="72">
        <v>-350</v>
      </c>
      <c r="J104" s="72"/>
      <c r="K104" s="72"/>
      <c r="L104" s="72"/>
      <c r="M104" s="72"/>
      <c r="N104" s="72"/>
    </row>
    <row r="105" spans="1:14" ht="16.5" customHeight="1">
      <c r="A105" s="69"/>
      <c r="B105" s="85"/>
      <c r="C105" s="86"/>
      <c r="D105" s="72"/>
      <c r="E105" s="72">
        <v>-16600</v>
      </c>
      <c r="F105" s="72"/>
      <c r="G105" s="72">
        <v>-16600</v>
      </c>
      <c r="H105" s="72"/>
      <c r="I105" s="72">
        <v>-16600</v>
      </c>
      <c r="J105" s="72"/>
      <c r="K105" s="72"/>
      <c r="L105" s="72"/>
      <c r="M105" s="72"/>
      <c r="N105" s="72"/>
    </row>
    <row r="106" spans="1:14" ht="16.5" customHeight="1">
      <c r="A106" s="69"/>
      <c r="B106" s="85"/>
      <c r="C106" s="86"/>
      <c r="D106" s="72"/>
      <c r="E106" s="72">
        <v>750</v>
      </c>
      <c r="F106" s="72"/>
      <c r="G106" s="72">
        <v>750</v>
      </c>
      <c r="H106" s="72"/>
      <c r="I106" s="72">
        <v>750</v>
      </c>
      <c r="J106" s="72"/>
      <c r="K106" s="72"/>
      <c r="L106" s="72"/>
      <c r="M106" s="72"/>
      <c r="N106" s="72"/>
    </row>
    <row r="107" spans="1:14" ht="16.5" customHeight="1">
      <c r="A107" s="69"/>
      <c r="B107" s="85"/>
      <c r="C107" s="86"/>
      <c r="D107" s="72"/>
      <c r="E107" s="72">
        <v>-900</v>
      </c>
      <c r="F107" s="72"/>
      <c r="G107" s="72">
        <v>-900</v>
      </c>
      <c r="H107" s="72"/>
      <c r="I107" s="72">
        <v>-900</v>
      </c>
      <c r="J107" s="72"/>
      <c r="K107" s="72"/>
      <c r="L107" s="72"/>
      <c r="M107" s="72"/>
      <c r="N107" s="72"/>
    </row>
    <row r="108" spans="1:14" ht="16.5" customHeight="1">
      <c r="A108" s="69"/>
      <c r="B108" s="85"/>
      <c r="C108" s="86"/>
      <c r="D108" s="72"/>
      <c r="E108" s="72">
        <v>8626.44</v>
      </c>
      <c r="F108" s="72"/>
      <c r="G108" s="72">
        <v>8626.44</v>
      </c>
      <c r="H108" s="72"/>
      <c r="I108" s="72">
        <v>8626.44</v>
      </c>
      <c r="J108" s="72"/>
      <c r="K108" s="72"/>
      <c r="L108" s="72"/>
      <c r="M108" s="72"/>
      <c r="N108" s="72"/>
    </row>
    <row r="109" spans="1:14" ht="16.5" customHeight="1">
      <c r="A109" s="81"/>
      <c r="B109" s="82">
        <v>80113</v>
      </c>
      <c r="C109" s="83" t="s">
        <v>93</v>
      </c>
      <c r="D109" s="84">
        <v>167512.68</v>
      </c>
      <c r="E109" s="84">
        <v>-8000</v>
      </c>
      <c r="F109" s="84">
        <f>SUM(D109:E114)</f>
        <v>167512.68</v>
      </c>
      <c r="G109" s="72">
        <v>-8000</v>
      </c>
      <c r="H109" s="72">
        <v>-8000</v>
      </c>
      <c r="I109" s="72"/>
      <c r="J109" s="72"/>
      <c r="K109" s="72"/>
      <c r="L109" s="72"/>
      <c r="M109" s="72"/>
      <c r="N109" s="72"/>
    </row>
    <row r="110" spans="1:14" ht="16.5" customHeight="1">
      <c r="A110" s="81"/>
      <c r="B110" s="82"/>
      <c r="C110" s="83"/>
      <c r="D110" s="84"/>
      <c r="E110" s="84">
        <v>-300</v>
      </c>
      <c r="F110" s="84"/>
      <c r="G110" s="72">
        <v>-300</v>
      </c>
      <c r="H110" s="72">
        <v>-300</v>
      </c>
      <c r="I110" s="72"/>
      <c r="J110" s="72"/>
      <c r="K110" s="72"/>
      <c r="L110" s="72"/>
      <c r="M110" s="72"/>
      <c r="N110" s="72"/>
    </row>
    <row r="111" spans="1:14" ht="16.5" customHeight="1">
      <c r="A111" s="81"/>
      <c r="B111" s="82"/>
      <c r="C111" s="83"/>
      <c r="D111" s="84"/>
      <c r="E111" s="84">
        <v>7000</v>
      </c>
      <c r="F111" s="84"/>
      <c r="G111" s="72">
        <v>7000</v>
      </c>
      <c r="H111" s="72"/>
      <c r="I111" s="72">
        <v>7000</v>
      </c>
      <c r="J111" s="72"/>
      <c r="K111" s="72"/>
      <c r="L111" s="72"/>
      <c r="M111" s="72"/>
      <c r="N111" s="72"/>
    </row>
    <row r="112" spans="1:14" ht="16.5" customHeight="1">
      <c r="A112" s="81"/>
      <c r="B112" s="82"/>
      <c r="C112" s="83"/>
      <c r="D112" s="84"/>
      <c r="E112" s="84">
        <v>100</v>
      </c>
      <c r="F112" s="84"/>
      <c r="G112" s="72">
        <v>100</v>
      </c>
      <c r="H112" s="72"/>
      <c r="I112" s="72">
        <v>100</v>
      </c>
      <c r="J112" s="72"/>
      <c r="K112" s="72"/>
      <c r="L112" s="72"/>
      <c r="M112" s="72"/>
      <c r="N112" s="72"/>
    </row>
    <row r="113" spans="1:14" ht="16.5" customHeight="1">
      <c r="A113" s="81"/>
      <c r="B113" s="82"/>
      <c r="C113" s="83"/>
      <c r="D113" s="84"/>
      <c r="E113" s="84">
        <v>-100</v>
      </c>
      <c r="F113" s="84"/>
      <c r="G113" s="72">
        <v>-100</v>
      </c>
      <c r="H113" s="72"/>
      <c r="I113" s="72">
        <v>-100</v>
      </c>
      <c r="J113" s="72"/>
      <c r="K113" s="72"/>
      <c r="L113" s="72"/>
      <c r="M113" s="72"/>
      <c r="N113" s="72"/>
    </row>
    <row r="114" spans="1:14" ht="16.5" customHeight="1">
      <c r="A114" s="81"/>
      <c r="B114" s="82"/>
      <c r="C114" s="83"/>
      <c r="D114" s="84"/>
      <c r="E114" s="84">
        <v>1300</v>
      </c>
      <c r="F114" s="84"/>
      <c r="G114" s="72">
        <v>1300</v>
      </c>
      <c r="H114" s="72"/>
      <c r="I114" s="72">
        <v>1300</v>
      </c>
      <c r="J114" s="72"/>
      <c r="K114" s="72"/>
      <c r="L114" s="72"/>
      <c r="M114" s="72"/>
      <c r="N114" s="72"/>
    </row>
    <row r="115" spans="1:14" ht="23.25" customHeight="1">
      <c r="A115" s="69"/>
      <c r="B115" s="85">
        <v>80146</v>
      </c>
      <c r="C115" s="86" t="s">
        <v>158</v>
      </c>
      <c r="D115" s="72">
        <v>22000</v>
      </c>
      <c r="E115" s="72">
        <v>300</v>
      </c>
      <c r="F115" s="72">
        <f>SUM(D115:E116)</f>
        <v>22350</v>
      </c>
      <c r="G115" s="72">
        <v>300</v>
      </c>
      <c r="H115" s="72"/>
      <c r="I115" s="72">
        <v>300</v>
      </c>
      <c r="J115" s="72"/>
      <c r="K115" s="72"/>
      <c r="L115" s="72"/>
      <c r="M115" s="72"/>
      <c r="N115" s="72"/>
    </row>
    <row r="116" spans="1:14" ht="16.5" customHeight="1">
      <c r="A116" s="69"/>
      <c r="B116" s="85"/>
      <c r="C116" s="86"/>
      <c r="D116" s="72"/>
      <c r="E116" s="72">
        <v>50</v>
      </c>
      <c r="F116" s="72"/>
      <c r="G116" s="72">
        <v>50</v>
      </c>
      <c r="H116" s="72"/>
      <c r="I116" s="72">
        <v>50</v>
      </c>
      <c r="J116" s="72"/>
      <c r="K116" s="72"/>
      <c r="L116" s="72"/>
      <c r="M116" s="72"/>
      <c r="N116" s="72"/>
    </row>
    <row r="117" spans="1:14" ht="16.5" customHeight="1">
      <c r="A117" s="70">
        <v>851</v>
      </c>
      <c r="B117" s="87" t="s">
        <v>95</v>
      </c>
      <c r="C117" s="87"/>
      <c r="D117" s="71">
        <v>264500</v>
      </c>
      <c r="E117" s="71">
        <f>SUM(E118:E125)</f>
        <v>6220</v>
      </c>
      <c r="F117" s="71">
        <f>SUM(D117:E117)</f>
        <v>270720</v>
      </c>
      <c r="G117" s="71">
        <v>202200</v>
      </c>
      <c r="H117" s="71">
        <v>1500</v>
      </c>
      <c r="I117" s="71">
        <v>200700</v>
      </c>
      <c r="J117" s="71">
        <v>63720</v>
      </c>
      <c r="K117" s="71">
        <v>4800</v>
      </c>
      <c r="L117" s="71"/>
      <c r="M117" s="71"/>
      <c r="N117" s="71"/>
    </row>
    <row r="118" spans="1:14" ht="24.75" customHeight="1">
      <c r="A118" s="70"/>
      <c r="B118" s="85">
        <v>85149</v>
      </c>
      <c r="C118" s="85" t="s">
        <v>96</v>
      </c>
      <c r="D118" s="72">
        <v>100000</v>
      </c>
      <c r="E118" s="72">
        <v>-36280</v>
      </c>
      <c r="F118" s="72">
        <f>SUM(D118:E118)</f>
        <v>63720</v>
      </c>
      <c r="G118" s="72"/>
      <c r="H118" s="72"/>
      <c r="I118" s="72"/>
      <c r="J118" s="72">
        <v>-36280</v>
      </c>
      <c r="K118" s="72"/>
      <c r="L118" s="72"/>
      <c r="M118" s="72"/>
      <c r="N118" s="72"/>
    </row>
    <row r="119" spans="1:14" ht="24" customHeight="1">
      <c r="A119" s="69"/>
      <c r="B119" s="85">
        <v>85154</v>
      </c>
      <c r="C119" s="86" t="s">
        <v>97</v>
      </c>
      <c r="D119" s="72">
        <v>118500</v>
      </c>
      <c r="E119" s="72">
        <v>-3000</v>
      </c>
      <c r="F119" s="72">
        <f>SUM(D119:E121)</f>
        <v>118500</v>
      </c>
      <c r="G119" s="72"/>
      <c r="H119" s="72"/>
      <c r="I119" s="72"/>
      <c r="J119" s="72"/>
      <c r="K119" s="72">
        <v>-3000</v>
      </c>
      <c r="L119" s="72"/>
      <c r="M119" s="72"/>
      <c r="N119" s="72"/>
    </row>
    <row r="120" spans="1:14" ht="16.5" customHeight="1">
      <c r="A120" s="69"/>
      <c r="B120" s="85"/>
      <c r="C120" s="86"/>
      <c r="D120" s="72"/>
      <c r="E120" s="72">
        <v>-1000</v>
      </c>
      <c r="F120" s="72"/>
      <c r="G120" s="72">
        <v>-1000</v>
      </c>
      <c r="H120" s="72">
        <v>-1000</v>
      </c>
      <c r="I120" s="72"/>
      <c r="J120" s="72"/>
      <c r="K120" s="72"/>
      <c r="L120" s="72"/>
      <c r="M120" s="72"/>
      <c r="N120" s="72"/>
    </row>
    <row r="121" spans="1:14" ht="16.5" customHeight="1">
      <c r="A121" s="69"/>
      <c r="B121" s="85"/>
      <c r="C121" s="86"/>
      <c r="D121" s="72"/>
      <c r="E121" s="72">
        <v>4000</v>
      </c>
      <c r="F121" s="72"/>
      <c r="G121" s="72">
        <v>4000</v>
      </c>
      <c r="H121" s="72"/>
      <c r="I121" s="72">
        <v>4000</v>
      </c>
      <c r="J121" s="72"/>
      <c r="K121" s="72"/>
      <c r="L121" s="72"/>
      <c r="M121" s="72"/>
      <c r="N121" s="72"/>
    </row>
    <row r="122" spans="1:14" ht="16.5" customHeight="1">
      <c r="A122" s="69"/>
      <c r="B122" s="85">
        <v>85195</v>
      </c>
      <c r="C122" s="86" t="s">
        <v>73</v>
      </c>
      <c r="D122" s="72">
        <v>45500</v>
      </c>
      <c r="E122" s="72">
        <v>500</v>
      </c>
      <c r="F122" s="72">
        <f>SUM(D122:E125)</f>
        <v>88000</v>
      </c>
      <c r="G122" s="72">
        <v>500</v>
      </c>
      <c r="H122" s="72">
        <v>500</v>
      </c>
      <c r="I122" s="72"/>
      <c r="J122" s="72"/>
      <c r="K122" s="72"/>
      <c r="L122" s="72"/>
      <c r="M122" s="72"/>
      <c r="N122" s="72"/>
    </row>
    <row r="123" spans="1:14" ht="16.5" customHeight="1">
      <c r="A123" s="69"/>
      <c r="B123" s="85"/>
      <c r="C123" s="86"/>
      <c r="D123" s="72"/>
      <c r="E123" s="72">
        <v>-3000</v>
      </c>
      <c r="F123" s="72"/>
      <c r="G123" s="72">
        <v>-3000</v>
      </c>
      <c r="H123" s="72"/>
      <c r="I123" s="72">
        <v>-3000</v>
      </c>
      <c r="J123" s="72"/>
      <c r="K123" s="72"/>
      <c r="L123" s="72"/>
      <c r="M123" s="72"/>
      <c r="N123" s="72"/>
    </row>
    <row r="124" spans="1:14" ht="16.5" customHeight="1">
      <c r="A124" s="69"/>
      <c r="B124" s="85"/>
      <c r="C124" s="86"/>
      <c r="D124" s="72"/>
      <c r="E124" s="72">
        <v>25000</v>
      </c>
      <c r="F124" s="72"/>
      <c r="G124" s="72">
        <v>25000</v>
      </c>
      <c r="H124" s="72"/>
      <c r="I124" s="72">
        <v>25000</v>
      </c>
      <c r="J124" s="72"/>
      <c r="K124" s="72"/>
      <c r="L124" s="72"/>
      <c r="M124" s="72"/>
      <c r="N124" s="72"/>
    </row>
    <row r="125" spans="1:14" ht="16.5" customHeight="1">
      <c r="A125" s="69"/>
      <c r="B125" s="85"/>
      <c r="C125" s="86"/>
      <c r="D125" s="72"/>
      <c r="E125" s="72">
        <v>20000</v>
      </c>
      <c r="F125" s="72"/>
      <c r="G125" s="72">
        <v>20000</v>
      </c>
      <c r="H125" s="72"/>
      <c r="I125" s="72">
        <v>20000</v>
      </c>
      <c r="J125" s="72"/>
      <c r="K125" s="72"/>
      <c r="L125" s="72"/>
      <c r="M125" s="72"/>
      <c r="N125" s="72"/>
    </row>
    <row r="126" spans="1:14" ht="26.25" customHeight="1">
      <c r="A126" s="70">
        <v>852</v>
      </c>
      <c r="B126" s="70" t="s">
        <v>98</v>
      </c>
      <c r="C126" s="70"/>
      <c r="D126" s="71">
        <v>6527170.08</v>
      </c>
      <c r="E126" s="71">
        <f>SUM(E127:E138)</f>
        <v>-50100</v>
      </c>
      <c r="F126" s="71">
        <f>SUM(D126:E126)</f>
        <v>6477070.08</v>
      </c>
      <c r="G126" s="71">
        <v>1188764</v>
      </c>
      <c r="H126" s="71">
        <v>670083</v>
      </c>
      <c r="I126" s="71">
        <v>518681</v>
      </c>
      <c r="J126" s="71"/>
      <c r="K126" s="71">
        <v>5080084.49</v>
      </c>
      <c r="L126" s="71">
        <v>208221.59</v>
      </c>
      <c r="M126" s="71"/>
      <c r="N126" s="71"/>
    </row>
    <row r="127" spans="1:14" ht="22.5" customHeight="1">
      <c r="A127" s="88"/>
      <c r="B127" s="75">
        <v>85202</v>
      </c>
      <c r="C127" s="75" t="s">
        <v>159</v>
      </c>
      <c r="D127" s="76">
        <v>276100</v>
      </c>
      <c r="E127" s="76">
        <v>16319</v>
      </c>
      <c r="F127" s="76">
        <f>SUM(D127:E127)</f>
        <v>292419</v>
      </c>
      <c r="G127" s="76">
        <v>16319</v>
      </c>
      <c r="H127" s="76"/>
      <c r="I127" s="76">
        <v>16319</v>
      </c>
      <c r="J127" s="89"/>
      <c r="K127" s="90"/>
      <c r="L127" s="89"/>
      <c r="M127" s="89"/>
      <c r="N127" s="89"/>
    </row>
    <row r="128" spans="1:14" ht="21.75" customHeight="1">
      <c r="A128" s="91"/>
      <c r="B128" s="75">
        <v>85212</v>
      </c>
      <c r="C128" s="75" t="s">
        <v>73</v>
      </c>
      <c r="D128" s="76">
        <v>4126000</v>
      </c>
      <c r="E128" s="76">
        <v>10248</v>
      </c>
      <c r="F128" s="76">
        <f>SUM(D128:E131)</f>
        <v>4126243</v>
      </c>
      <c r="G128" s="76"/>
      <c r="H128" s="76"/>
      <c r="I128" s="76"/>
      <c r="J128" s="89"/>
      <c r="K128" s="76">
        <v>10248</v>
      </c>
      <c r="L128" s="89"/>
      <c r="M128" s="89"/>
      <c r="N128" s="89"/>
    </row>
    <row r="129" spans="1:14" ht="21.75" customHeight="1">
      <c r="A129" s="91"/>
      <c r="B129" s="75"/>
      <c r="C129" s="75"/>
      <c r="D129" s="76"/>
      <c r="E129" s="76">
        <v>-2981</v>
      </c>
      <c r="F129" s="76"/>
      <c r="G129" s="76">
        <v>-2981</v>
      </c>
      <c r="H129" s="76">
        <v>-2981</v>
      </c>
      <c r="I129" s="76"/>
      <c r="J129" s="89"/>
      <c r="K129" s="90"/>
      <c r="L129" s="89"/>
      <c r="M129" s="89"/>
      <c r="N129" s="89"/>
    </row>
    <row r="130" spans="1:14" ht="21.75" customHeight="1">
      <c r="A130" s="91"/>
      <c r="B130" s="75"/>
      <c r="C130" s="75"/>
      <c r="D130" s="76"/>
      <c r="E130" s="76">
        <v>-6623</v>
      </c>
      <c r="F130" s="76"/>
      <c r="G130" s="76">
        <v>-6623</v>
      </c>
      <c r="H130" s="76">
        <v>-6623</v>
      </c>
      <c r="I130" s="76"/>
      <c r="J130" s="89"/>
      <c r="K130" s="90"/>
      <c r="L130" s="89"/>
      <c r="M130" s="89"/>
      <c r="N130" s="89"/>
    </row>
    <row r="131" spans="1:14" ht="21.75" customHeight="1">
      <c r="A131" s="91"/>
      <c r="B131" s="75"/>
      <c r="C131" s="75"/>
      <c r="D131" s="76"/>
      <c r="E131" s="76">
        <v>-401</v>
      </c>
      <c r="F131" s="76"/>
      <c r="G131" s="76">
        <v>-401</v>
      </c>
      <c r="H131" s="76">
        <v>-401</v>
      </c>
      <c r="I131" s="76"/>
      <c r="J131" s="89"/>
      <c r="K131" s="90"/>
      <c r="L131" s="89"/>
      <c r="M131" s="89"/>
      <c r="N131" s="89"/>
    </row>
    <row r="132" spans="1:14" ht="21.75" customHeight="1">
      <c r="A132" s="91"/>
      <c r="B132" s="75">
        <v>85215</v>
      </c>
      <c r="C132" s="75" t="s">
        <v>101</v>
      </c>
      <c r="D132" s="76">
        <v>80000</v>
      </c>
      <c r="E132" s="76">
        <v>-10000</v>
      </c>
      <c r="F132" s="76">
        <f>SUM(D132:E132)</f>
        <v>70000</v>
      </c>
      <c r="G132" s="76"/>
      <c r="H132" s="76"/>
      <c r="I132" s="76"/>
      <c r="J132" s="89"/>
      <c r="K132" s="76">
        <v>-10000</v>
      </c>
      <c r="L132" s="89"/>
      <c r="M132" s="89"/>
      <c r="N132" s="89"/>
    </row>
    <row r="133" spans="1:14" ht="21.75" customHeight="1">
      <c r="A133" s="70"/>
      <c r="B133" s="75">
        <v>85216</v>
      </c>
      <c r="C133" s="75" t="s">
        <v>159</v>
      </c>
      <c r="D133" s="76">
        <v>221100</v>
      </c>
      <c r="E133" s="76">
        <v>14500</v>
      </c>
      <c r="F133" s="76">
        <f>SUM(D133:E133)</f>
        <v>235600</v>
      </c>
      <c r="G133" s="76"/>
      <c r="H133" s="76"/>
      <c r="I133" s="76"/>
      <c r="J133" s="89"/>
      <c r="K133" s="90">
        <v>14500</v>
      </c>
      <c r="L133" s="89"/>
      <c r="M133" s="89"/>
      <c r="N133" s="89"/>
    </row>
    <row r="134" spans="1:256" s="94" customFormat="1" ht="21.75" customHeight="1">
      <c r="A134" s="88"/>
      <c r="B134" s="92">
        <v>85219</v>
      </c>
      <c r="C134" s="92" t="s">
        <v>160</v>
      </c>
      <c r="D134" s="93">
        <v>604467</v>
      </c>
      <c r="E134" s="76">
        <v>-16939</v>
      </c>
      <c r="F134" s="93">
        <f>SUM(D134:E137)</f>
        <v>587905</v>
      </c>
      <c r="G134" s="76">
        <v>-16939</v>
      </c>
      <c r="H134" s="76">
        <v>-16939</v>
      </c>
      <c r="I134" s="76"/>
      <c r="J134" s="89"/>
      <c r="K134" s="76"/>
      <c r="L134" s="89"/>
      <c r="M134" s="89"/>
      <c r="N134" s="89"/>
      <c r="IV134" s="95"/>
    </row>
    <row r="135" spans="1:256" s="94" customFormat="1" ht="21.75" customHeight="1">
      <c r="A135" s="88"/>
      <c r="B135" s="92"/>
      <c r="C135" s="92"/>
      <c r="D135" s="93"/>
      <c r="E135" s="76">
        <v>777</v>
      </c>
      <c r="F135" s="93"/>
      <c r="G135" s="76">
        <v>777</v>
      </c>
      <c r="H135" s="76">
        <v>777</v>
      </c>
      <c r="I135" s="76"/>
      <c r="J135" s="89"/>
      <c r="K135" s="90"/>
      <c r="L135" s="89"/>
      <c r="M135" s="89"/>
      <c r="N135" s="89"/>
      <c r="IV135" s="95"/>
    </row>
    <row r="136" spans="1:256" s="94" customFormat="1" ht="21.75" customHeight="1">
      <c r="A136" s="88"/>
      <c r="B136" s="92"/>
      <c r="C136" s="92"/>
      <c r="D136" s="93"/>
      <c r="E136" s="76">
        <v>-1191</v>
      </c>
      <c r="F136" s="93"/>
      <c r="G136" s="76">
        <v>-1191</v>
      </c>
      <c r="H136" s="76">
        <v>-1191</v>
      </c>
      <c r="I136" s="76"/>
      <c r="J136" s="89"/>
      <c r="K136" s="90"/>
      <c r="L136" s="89"/>
      <c r="M136" s="89"/>
      <c r="N136" s="89"/>
      <c r="IV136" s="95"/>
    </row>
    <row r="137" spans="1:256" s="94" customFormat="1" ht="21.75" customHeight="1">
      <c r="A137" s="88"/>
      <c r="B137" s="92"/>
      <c r="C137" s="92"/>
      <c r="D137" s="93"/>
      <c r="E137" s="76">
        <v>791</v>
      </c>
      <c r="F137" s="93"/>
      <c r="G137" s="76">
        <v>791</v>
      </c>
      <c r="H137" s="76">
        <v>791</v>
      </c>
      <c r="I137" s="76"/>
      <c r="J137" s="89"/>
      <c r="K137" s="90"/>
      <c r="L137" s="89"/>
      <c r="M137" s="89"/>
      <c r="N137" s="89"/>
      <c r="IV137" s="95"/>
    </row>
    <row r="138" spans="1:14" ht="21.75" customHeight="1">
      <c r="A138" s="70"/>
      <c r="B138" s="75">
        <v>85295</v>
      </c>
      <c r="C138" s="75" t="s">
        <v>161</v>
      </c>
      <c r="D138" s="76">
        <v>835120.59</v>
      </c>
      <c r="E138" s="76">
        <v>-54600</v>
      </c>
      <c r="F138" s="76">
        <f>SUM(D138:E138)</f>
        <v>780520.59</v>
      </c>
      <c r="G138" s="76"/>
      <c r="H138" s="76"/>
      <c r="I138" s="76"/>
      <c r="J138" s="89"/>
      <c r="K138" s="76">
        <v>-54600</v>
      </c>
      <c r="L138" s="89"/>
      <c r="M138" s="89"/>
      <c r="N138" s="89"/>
    </row>
    <row r="139" spans="1:14" ht="21.75" customHeight="1">
      <c r="A139" s="70">
        <v>853</v>
      </c>
      <c r="B139" s="73" t="s">
        <v>104</v>
      </c>
      <c r="C139" s="73"/>
      <c r="D139" s="74">
        <v>183595.38</v>
      </c>
      <c r="E139" s="74">
        <f>SUM(E140:E159)</f>
        <v>0</v>
      </c>
      <c r="F139" s="74">
        <f>SUM(D139:E139)</f>
        <v>183595.38</v>
      </c>
      <c r="G139" s="74"/>
      <c r="H139" s="74"/>
      <c r="I139" s="74"/>
      <c r="J139" s="96"/>
      <c r="K139" s="74"/>
      <c r="L139" s="74">
        <f>SUM(F139)</f>
        <v>183595.38</v>
      </c>
      <c r="M139" s="96"/>
      <c r="N139" s="96"/>
    </row>
    <row r="140" spans="1:14" ht="21.75" customHeight="1">
      <c r="A140" s="70"/>
      <c r="B140" s="75">
        <v>85395</v>
      </c>
      <c r="C140" s="75" t="s">
        <v>161</v>
      </c>
      <c r="D140" s="76">
        <v>183595.38</v>
      </c>
      <c r="E140" s="97">
        <v>604.94</v>
      </c>
      <c r="F140" s="76">
        <f>SUM(D140:E159)</f>
        <v>183595.38</v>
      </c>
      <c r="G140" s="76"/>
      <c r="H140" s="76"/>
      <c r="I140" s="76"/>
      <c r="J140" s="89"/>
      <c r="K140" s="76"/>
      <c r="L140" s="97">
        <v>604.94</v>
      </c>
      <c r="M140" s="89"/>
      <c r="N140" s="89"/>
    </row>
    <row r="141" spans="1:14" ht="21.75" customHeight="1">
      <c r="A141" s="70"/>
      <c r="B141" s="75"/>
      <c r="C141" s="75"/>
      <c r="D141" s="76"/>
      <c r="E141" s="97">
        <v>32.08</v>
      </c>
      <c r="F141" s="76"/>
      <c r="G141" s="76"/>
      <c r="H141" s="76"/>
      <c r="I141" s="76"/>
      <c r="J141" s="89"/>
      <c r="K141" s="76"/>
      <c r="L141" s="97">
        <v>32.08</v>
      </c>
      <c r="M141" s="89"/>
      <c r="N141" s="89"/>
    </row>
    <row r="142" spans="1:14" ht="21.75" customHeight="1">
      <c r="A142" s="70"/>
      <c r="B142" s="75"/>
      <c r="C142" s="75"/>
      <c r="D142" s="76"/>
      <c r="E142" s="97">
        <v>92.37</v>
      </c>
      <c r="F142" s="76"/>
      <c r="G142" s="76"/>
      <c r="H142" s="76"/>
      <c r="I142" s="76"/>
      <c r="J142" s="89"/>
      <c r="K142" s="76"/>
      <c r="L142" s="97">
        <v>92.37</v>
      </c>
      <c r="M142" s="89"/>
      <c r="N142" s="89"/>
    </row>
    <row r="143" spans="1:14" ht="21.75" customHeight="1">
      <c r="A143" s="70"/>
      <c r="B143" s="75"/>
      <c r="C143" s="75"/>
      <c r="D143" s="76"/>
      <c r="E143" s="97">
        <v>4.97</v>
      </c>
      <c r="F143" s="76"/>
      <c r="G143" s="76"/>
      <c r="H143" s="76"/>
      <c r="I143" s="76"/>
      <c r="J143" s="89"/>
      <c r="K143" s="76"/>
      <c r="L143" s="97">
        <v>4.97</v>
      </c>
      <c r="M143" s="89"/>
      <c r="N143" s="89"/>
    </row>
    <row r="144" spans="1:14" ht="21.75" customHeight="1">
      <c r="A144" s="70"/>
      <c r="B144" s="75"/>
      <c r="C144" s="75"/>
      <c r="D144" s="76"/>
      <c r="E144" s="97">
        <v>14.78</v>
      </c>
      <c r="F144" s="76"/>
      <c r="G144" s="76"/>
      <c r="H144" s="76"/>
      <c r="I144" s="76"/>
      <c r="J144" s="89"/>
      <c r="K144" s="76"/>
      <c r="L144" s="97">
        <v>14.78</v>
      </c>
      <c r="M144" s="89"/>
      <c r="N144" s="89"/>
    </row>
    <row r="145" spans="1:14" ht="21.75" customHeight="1">
      <c r="A145" s="70"/>
      <c r="B145" s="75"/>
      <c r="C145" s="75"/>
      <c r="D145" s="76"/>
      <c r="E145" s="97">
        <v>0.86</v>
      </c>
      <c r="F145" s="76"/>
      <c r="G145" s="76"/>
      <c r="H145" s="76"/>
      <c r="I145" s="76"/>
      <c r="J145" s="89"/>
      <c r="K145" s="76"/>
      <c r="L145" s="97">
        <v>0.86</v>
      </c>
      <c r="M145" s="89"/>
      <c r="N145" s="89"/>
    </row>
    <row r="146" spans="1:14" ht="21.75" customHeight="1">
      <c r="A146" s="70"/>
      <c r="B146" s="75"/>
      <c r="C146" s="75"/>
      <c r="D146" s="76"/>
      <c r="E146" s="97">
        <v>-123.47</v>
      </c>
      <c r="F146" s="76"/>
      <c r="G146" s="76"/>
      <c r="H146" s="76"/>
      <c r="I146" s="76"/>
      <c r="J146" s="89"/>
      <c r="K146" s="76"/>
      <c r="L146" s="97">
        <v>-123.47</v>
      </c>
      <c r="M146" s="89"/>
      <c r="N146" s="89"/>
    </row>
    <row r="147" spans="1:14" ht="21.75" customHeight="1">
      <c r="A147" s="70"/>
      <c r="B147" s="75"/>
      <c r="C147" s="75"/>
      <c r="D147" s="76"/>
      <c r="E147" s="97">
        <v>-6.53</v>
      </c>
      <c r="F147" s="76"/>
      <c r="G147" s="76"/>
      <c r="H147" s="76"/>
      <c r="I147" s="76"/>
      <c r="J147" s="89"/>
      <c r="K147" s="76"/>
      <c r="L147" s="97">
        <v>-6.53</v>
      </c>
      <c r="M147" s="89"/>
      <c r="N147" s="89"/>
    </row>
    <row r="148" spans="1:14" ht="21.75" customHeight="1">
      <c r="A148" s="70"/>
      <c r="B148" s="75"/>
      <c r="C148" s="75"/>
      <c r="D148" s="76"/>
      <c r="E148" s="97">
        <v>-1020.21</v>
      </c>
      <c r="F148" s="76"/>
      <c r="G148" s="76"/>
      <c r="H148" s="76"/>
      <c r="I148" s="76"/>
      <c r="J148" s="89"/>
      <c r="K148" s="76"/>
      <c r="L148" s="97">
        <v>-1020.21</v>
      </c>
      <c r="M148" s="89"/>
      <c r="N148" s="89"/>
    </row>
    <row r="149" spans="1:14" ht="21.75" customHeight="1">
      <c r="A149" s="70"/>
      <c r="B149" s="75"/>
      <c r="C149" s="75"/>
      <c r="D149" s="76"/>
      <c r="E149" s="97">
        <v>-50.62</v>
      </c>
      <c r="F149" s="76"/>
      <c r="G149" s="76"/>
      <c r="H149" s="76"/>
      <c r="I149" s="76"/>
      <c r="J149" s="89"/>
      <c r="K149" s="76"/>
      <c r="L149" s="97">
        <v>-50.62</v>
      </c>
      <c r="M149" s="89"/>
      <c r="N149" s="89"/>
    </row>
    <row r="150" spans="1:14" ht="21.75" customHeight="1">
      <c r="A150" s="70"/>
      <c r="B150" s="75"/>
      <c r="C150" s="75"/>
      <c r="D150" s="76"/>
      <c r="E150" s="97">
        <v>-43.44</v>
      </c>
      <c r="F150" s="76"/>
      <c r="G150" s="76"/>
      <c r="H150" s="76"/>
      <c r="I150" s="76"/>
      <c r="J150" s="89"/>
      <c r="K150" s="76"/>
      <c r="L150" s="97">
        <v>-43.44</v>
      </c>
      <c r="M150" s="89"/>
      <c r="N150" s="89"/>
    </row>
    <row r="151" spans="1:14" ht="21.75" customHeight="1">
      <c r="A151" s="70"/>
      <c r="B151" s="75"/>
      <c r="C151" s="75"/>
      <c r="D151" s="76"/>
      <c r="E151" s="97">
        <v>-5.92</v>
      </c>
      <c r="F151" s="76"/>
      <c r="G151" s="76"/>
      <c r="H151" s="76"/>
      <c r="I151" s="76"/>
      <c r="J151" s="89"/>
      <c r="K151" s="76"/>
      <c r="L151" s="97">
        <v>-5.92</v>
      </c>
      <c r="M151" s="89"/>
      <c r="N151" s="89"/>
    </row>
    <row r="152" spans="1:14" ht="21.75" customHeight="1">
      <c r="A152" s="70"/>
      <c r="B152" s="75"/>
      <c r="C152" s="75"/>
      <c r="D152" s="76"/>
      <c r="E152" s="97">
        <v>-85.19</v>
      </c>
      <c r="F152" s="76"/>
      <c r="G152" s="76"/>
      <c r="H152" s="76"/>
      <c r="I152" s="76"/>
      <c r="J152" s="89"/>
      <c r="K152" s="76"/>
      <c r="L152" s="97">
        <v>-85.19</v>
      </c>
      <c r="M152" s="89"/>
      <c r="N152" s="89"/>
    </row>
    <row r="153" spans="1:14" ht="21.75" customHeight="1">
      <c r="A153" s="70"/>
      <c r="B153" s="75"/>
      <c r="C153" s="75"/>
      <c r="D153" s="76"/>
      <c r="E153" s="97">
        <v>-4.51</v>
      </c>
      <c r="F153" s="76"/>
      <c r="G153" s="76"/>
      <c r="H153" s="76"/>
      <c r="I153" s="76"/>
      <c r="J153" s="89"/>
      <c r="K153" s="76"/>
      <c r="L153" s="97">
        <v>-4.51</v>
      </c>
      <c r="M153" s="89"/>
      <c r="N153" s="89"/>
    </row>
    <row r="154" spans="1:14" ht="21.75" customHeight="1">
      <c r="A154" s="70"/>
      <c r="B154" s="75"/>
      <c r="C154" s="75"/>
      <c r="D154" s="76"/>
      <c r="E154" s="97">
        <v>1646.02</v>
      </c>
      <c r="F154" s="76"/>
      <c r="G154" s="76"/>
      <c r="H154" s="76"/>
      <c r="I154" s="76"/>
      <c r="J154" s="89"/>
      <c r="K154" s="76"/>
      <c r="L154" s="97">
        <v>1646.02</v>
      </c>
      <c r="M154" s="89"/>
      <c r="N154" s="89"/>
    </row>
    <row r="155" spans="1:14" ht="21.75" customHeight="1">
      <c r="A155" s="70"/>
      <c r="B155" s="75"/>
      <c r="C155" s="75"/>
      <c r="D155" s="76"/>
      <c r="E155" s="97">
        <v>87.18</v>
      </c>
      <c r="F155" s="76"/>
      <c r="G155" s="76"/>
      <c r="H155" s="76"/>
      <c r="I155" s="76"/>
      <c r="J155" s="89"/>
      <c r="K155" s="76"/>
      <c r="L155" s="97">
        <v>87.18</v>
      </c>
      <c r="M155" s="89"/>
      <c r="N155" s="89"/>
    </row>
    <row r="156" spans="1:14" ht="21.75" customHeight="1">
      <c r="A156" s="70"/>
      <c r="B156" s="75"/>
      <c r="C156" s="75"/>
      <c r="D156" s="76"/>
      <c r="E156" s="97">
        <v>-185.76</v>
      </c>
      <c r="F156" s="76"/>
      <c r="G156" s="76"/>
      <c r="H156" s="76"/>
      <c r="I156" s="76"/>
      <c r="J156" s="89"/>
      <c r="K156" s="76"/>
      <c r="L156" s="97">
        <v>-185.76</v>
      </c>
      <c r="M156" s="89"/>
      <c r="N156" s="89"/>
    </row>
    <row r="157" spans="1:14" ht="21.75" customHeight="1">
      <c r="A157" s="70"/>
      <c r="B157" s="75"/>
      <c r="C157" s="75"/>
      <c r="D157" s="76"/>
      <c r="E157" s="97">
        <v>-9.84</v>
      </c>
      <c r="F157" s="76"/>
      <c r="G157" s="76"/>
      <c r="H157" s="76"/>
      <c r="I157" s="76"/>
      <c r="J157" s="89"/>
      <c r="K157" s="76"/>
      <c r="L157" s="97">
        <v>-9.84</v>
      </c>
      <c r="M157" s="89"/>
      <c r="N157" s="89"/>
    </row>
    <row r="158" spans="1:14" ht="21.75" customHeight="1">
      <c r="A158" s="70"/>
      <c r="B158" s="75"/>
      <c r="C158" s="75"/>
      <c r="D158" s="76"/>
      <c r="E158" s="97">
        <v>-900.04</v>
      </c>
      <c r="F158" s="76"/>
      <c r="G158" s="76"/>
      <c r="H158" s="76"/>
      <c r="I158" s="76"/>
      <c r="J158" s="89"/>
      <c r="K158" s="76"/>
      <c r="L158" s="97">
        <v>-900.04</v>
      </c>
      <c r="M158" s="89"/>
      <c r="N158" s="89"/>
    </row>
    <row r="159" spans="1:14" ht="21.75" customHeight="1">
      <c r="A159" s="70"/>
      <c r="B159" s="75"/>
      <c r="C159" s="75"/>
      <c r="D159" s="76"/>
      <c r="E159" s="97">
        <v>-47.67</v>
      </c>
      <c r="F159" s="76"/>
      <c r="G159" s="76"/>
      <c r="H159" s="76"/>
      <c r="I159" s="76"/>
      <c r="J159" s="89"/>
      <c r="K159" s="76"/>
      <c r="L159" s="97">
        <v>-47.67</v>
      </c>
      <c r="M159" s="89"/>
      <c r="N159" s="89"/>
    </row>
    <row r="160" spans="1:14" ht="21.75" customHeight="1">
      <c r="A160" s="73">
        <v>854</v>
      </c>
      <c r="B160" s="73" t="s">
        <v>105</v>
      </c>
      <c r="C160" s="73"/>
      <c r="D160" s="74">
        <v>516925</v>
      </c>
      <c r="E160" s="74">
        <f>SUM(E161:E161)</f>
        <v>67000</v>
      </c>
      <c r="F160" s="74">
        <f>SUM(D160:E160)</f>
        <v>583925</v>
      </c>
      <c r="G160" s="74">
        <v>31641</v>
      </c>
      <c r="H160" s="74">
        <v>21211</v>
      </c>
      <c r="I160" s="74">
        <v>10430</v>
      </c>
      <c r="J160" s="96"/>
      <c r="K160" s="98">
        <v>552284</v>
      </c>
      <c r="L160" s="96"/>
      <c r="M160" s="96"/>
      <c r="N160" s="96"/>
    </row>
    <row r="161" spans="1:14" ht="21.75" customHeight="1">
      <c r="A161" s="73"/>
      <c r="B161" s="75">
        <v>85415</v>
      </c>
      <c r="C161" s="75" t="s">
        <v>106</v>
      </c>
      <c r="D161" s="76">
        <v>516925</v>
      </c>
      <c r="E161" s="76">
        <v>67000</v>
      </c>
      <c r="F161" s="76">
        <f>SUM(D161:E161)</f>
        <v>583925</v>
      </c>
      <c r="G161" s="76"/>
      <c r="H161" s="76"/>
      <c r="I161" s="76"/>
      <c r="J161" s="89"/>
      <c r="K161" s="76">
        <v>67000</v>
      </c>
      <c r="L161" s="89"/>
      <c r="M161" s="89"/>
      <c r="N161" s="89"/>
    </row>
    <row r="162" spans="1:14" ht="21.75" customHeight="1">
      <c r="A162" s="73">
        <v>900</v>
      </c>
      <c r="B162" s="73" t="s">
        <v>47</v>
      </c>
      <c r="C162" s="73"/>
      <c r="D162" s="74">
        <v>1514100</v>
      </c>
      <c r="E162" s="74">
        <f>SUM(E163:E169)</f>
        <v>-5820</v>
      </c>
      <c r="F162" s="74">
        <f>SUM(D162:E162)</f>
        <v>1508280</v>
      </c>
      <c r="G162" s="74">
        <v>1502280</v>
      </c>
      <c r="H162" s="74">
        <v>113100</v>
      </c>
      <c r="I162" s="74">
        <v>1389180</v>
      </c>
      <c r="J162" s="96"/>
      <c r="K162" s="98">
        <v>6000</v>
      </c>
      <c r="L162" s="96"/>
      <c r="M162" s="96"/>
      <c r="N162" s="96"/>
    </row>
    <row r="163" spans="1:14" ht="21.75" customHeight="1">
      <c r="A163" s="75"/>
      <c r="B163" s="75">
        <v>90003</v>
      </c>
      <c r="C163" s="75" t="s">
        <v>107</v>
      </c>
      <c r="D163" s="76">
        <v>306000</v>
      </c>
      <c r="E163" s="76">
        <v>160000</v>
      </c>
      <c r="F163" s="76">
        <f>SUM(D163:E163)</f>
        <v>466000</v>
      </c>
      <c r="G163" s="76">
        <v>160000</v>
      </c>
      <c r="H163" s="76"/>
      <c r="I163" s="76">
        <v>160000</v>
      </c>
      <c r="J163" s="89"/>
      <c r="K163" s="90"/>
      <c r="L163" s="89"/>
      <c r="M163" s="89"/>
      <c r="N163" s="89"/>
    </row>
    <row r="164" spans="1:14" ht="21.75" customHeight="1">
      <c r="A164" s="75"/>
      <c r="B164" s="75">
        <v>90015</v>
      </c>
      <c r="C164" s="39" t="s">
        <v>108</v>
      </c>
      <c r="D164" s="76">
        <v>633600</v>
      </c>
      <c r="E164" s="76">
        <v>56280</v>
      </c>
      <c r="F164" s="76">
        <f>SUM(D164:E166)</f>
        <v>662780</v>
      </c>
      <c r="G164" s="76">
        <v>56280</v>
      </c>
      <c r="H164" s="76"/>
      <c r="I164" s="76">
        <v>56280</v>
      </c>
      <c r="J164" s="89"/>
      <c r="K164" s="90"/>
      <c r="L164" s="89"/>
      <c r="M164" s="89"/>
      <c r="N164" s="89"/>
    </row>
    <row r="165" spans="1:14" ht="21.75" customHeight="1">
      <c r="A165" s="75"/>
      <c r="B165" s="75"/>
      <c r="C165" s="39"/>
      <c r="D165" s="76"/>
      <c r="E165" s="76">
        <v>-10000</v>
      </c>
      <c r="F165" s="76"/>
      <c r="G165" s="76">
        <v>-10000</v>
      </c>
      <c r="H165" s="76"/>
      <c r="I165" s="76">
        <v>-10000</v>
      </c>
      <c r="J165" s="89"/>
      <c r="K165" s="90"/>
      <c r="L165" s="89"/>
      <c r="M165" s="89"/>
      <c r="N165" s="89"/>
    </row>
    <row r="166" spans="1:14" ht="21.75" customHeight="1">
      <c r="A166" s="75"/>
      <c r="B166" s="75"/>
      <c r="C166" s="39"/>
      <c r="D166" s="76"/>
      <c r="E166" s="76">
        <v>-17100</v>
      </c>
      <c r="F166" s="76"/>
      <c r="G166" s="76">
        <v>-17100</v>
      </c>
      <c r="H166" s="76"/>
      <c r="I166" s="76">
        <v>-17100</v>
      </c>
      <c r="J166" s="89"/>
      <c r="K166" s="90"/>
      <c r="L166" s="89"/>
      <c r="M166" s="89"/>
      <c r="N166" s="89"/>
    </row>
    <row r="167" spans="1:14" ht="21.75" customHeight="1">
      <c r="A167" s="75"/>
      <c r="B167" s="75">
        <v>90095</v>
      </c>
      <c r="C167" s="75" t="s">
        <v>73</v>
      </c>
      <c r="D167" s="76">
        <v>436200</v>
      </c>
      <c r="E167" s="76">
        <v>-65000</v>
      </c>
      <c r="F167" s="76">
        <f>SUM(D167:E169)</f>
        <v>241200</v>
      </c>
      <c r="G167" s="76">
        <v>-65000</v>
      </c>
      <c r="H167" s="76">
        <v>-65000</v>
      </c>
      <c r="I167" s="76"/>
      <c r="J167" s="89"/>
      <c r="K167" s="90"/>
      <c r="L167" s="89"/>
      <c r="M167" s="89"/>
      <c r="N167" s="89"/>
    </row>
    <row r="168" spans="1:14" ht="21.75" customHeight="1">
      <c r="A168" s="75"/>
      <c r="B168" s="75"/>
      <c r="C168" s="75"/>
      <c r="D168" s="76"/>
      <c r="E168" s="76">
        <v>-10000</v>
      </c>
      <c r="F168" s="76"/>
      <c r="G168" s="76">
        <v>-10000</v>
      </c>
      <c r="H168" s="76">
        <v>-10000</v>
      </c>
      <c r="I168" s="76"/>
      <c r="J168" s="89"/>
      <c r="K168" s="90"/>
      <c r="L168" s="89"/>
      <c r="M168" s="89"/>
      <c r="N168" s="89"/>
    </row>
    <row r="169" spans="1:14" ht="21.75" customHeight="1">
      <c r="A169" s="75"/>
      <c r="B169" s="75"/>
      <c r="C169" s="75"/>
      <c r="D169" s="76"/>
      <c r="E169" s="76">
        <v>-120000</v>
      </c>
      <c r="F169" s="76"/>
      <c r="G169" s="76">
        <v>-120000</v>
      </c>
      <c r="H169" s="76"/>
      <c r="I169" s="76">
        <v>-120000</v>
      </c>
      <c r="J169" s="89"/>
      <c r="K169" s="76"/>
      <c r="L169" s="89"/>
      <c r="M169" s="89"/>
      <c r="N169" s="89"/>
    </row>
    <row r="170" spans="1:14" ht="21.75" customHeight="1">
      <c r="A170" s="73">
        <v>921</v>
      </c>
      <c r="B170" s="73" t="s">
        <v>109</v>
      </c>
      <c r="C170" s="73"/>
      <c r="D170" s="74">
        <v>423000</v>
      </c>
      <c r="E170" s="74">
        <f>SUM(E171)</f>
        <v>1110</v>
      </c>
      <c r="F170" s="74">
        <f>SUM(D170:E170)</f>
        <v>424110</v>
      </c>
      <c r="G170" s="74">
        <v>3000</v>
      </c>
      <c r="H170" s="74">
        <v>3000</v>
      </c>
      <c r="I170" s="74"/>
      <c r="J170" s="74">
        <v>421110</v>
      </c>
      <c r="K170" s="74"/>
      <c r="L170" s="96"/>
      <c r="M170" s="96"/>
      <c r="N170" s="96"/>
    </row>
    <row r="171" spans="1:14" ht="21.75" customHeight="1">
      <c r="A171" s="75"/>
      <c r="B171" s="75">
        <v>92109</v>
      </c>
      <c r="C171" s="75" t="s">
        <v>162</v>
      </c>
      <c r="D171" s="76">
        <v>103000</v>
      </c>
      <c r="E171" s="76">
        <v>1110</v>
      </c>
      <c r="F171" s="76">
        <f>SUM(D171:E171)</f>
        <v>104110</v>
      </c>
      <c r="G171" s="76"/>
      <c r="H171" s="76"/>
      <c r="I171" s="99"/>
      <c r="J171" s="76">
        <v>1110</v>
      </c>
      <c r="K171" s="76"/>
      <c r="L171" s="89"/>
      <c r="M171" s="89"/>
      <c r="N171" s="89"/>
    </row>
    <row r="172" spans="1:14" ht="21.75" customHeight="1">
      <c r="A172" s="73">
        <v>926</v>
      </c>
      <c r="B172" s="73" t="s">
        <v>49</v>
      </c>
      <c r="C172" s="73"/>
      <c r="D172" s="74">
        <v>1000</v>
      </c>
      <c r="E172" s="74">
        <f>SUM(E173:E176)</f>
        <v>29680</v>
      </c>
      <c r="F172" s="74">
        <f>SUM(D172:E172)</f>
        <v>30680</v>
      </c>
      <c r="G172" s="74">
        <v>1000</v>
      </c>
      <c r="H172" s="74"/>
      <c r="I172" s="74">
        <v>1000</v>
      </c>
      <c r="J172" s="96"/>
      <c r="K172" s="74"/>
      <c r="L172" s="74">
        <v>29680</v>
      </c>
      <c r="M172" s="96"/>
      <c r="N172" s="96"/>
    </row>
    <row r="173" spans="1:14" ht="21.75" customHeight="1">
      <c r="A173" s="75"/>
      <c r="B173" s="75">
        <v>92605</v>
      </c>
      <c r="C173" s="75" t="s">
        <v>163</v>
      </c>
      <c r="D173" s="76">
        <v>1000</v>
      </c>
      <c r="E173" s="76">
        <v>22168</v>
      </c>
      <c r="F173" s="76">
        <f>SUM(D173:E176)</f>
        <v>30680</v>
      </c>
      <c r="G173" s="76"/>
      <c r="H173" s="76"/>
      <c r="I173" s="76"/>
      <c r="J173" s="89"/>
      <c r="K173" s="76"/>
      <c r="L173" s="76">
        <v>22168</v>
      </c>
      <c r="M173" s="89"/>
      <c r="N173" s="89"/>
    </row>
    <row r="174" spans="1:14" ht="21.75" customHeight="1">
      <c r="A174" s="75"/>
      <c r="B174" s="75"/>
      <c r="C174" s="75"/>
      <c r="D174" s="76"/>
      <c r="E174" s="76">
        <v>3912</v>
      </c>
      <c r="F174" s="76"/>
      <c r="G174" s="76"/>
      <c r="H174" s="76"/>
      <c r="I174" s="76"/>
      <c r="J174" s="89"/>
      <c r="K174" s="76"/>
      <c r="L174" s="76">
        <v>3912</v>
      </c>
      <c r="M174" s="89"/>
      <c r="N174" s="89"/>
    </row>
    <row r="175" spans="1:14" ht="21.75" customHeight="1">
      <c r="A175" s="75"/>
      <c r="B175" s="75"/>
      <c r="C175" s="75"/>
      <c r="D175" s="76"/>
      <c r="E175" s="76">
        <v>3060</v>
      </c>
      <c r="F175" s="76"/>
      <c r="G175" s="76"/>
      <c r="H175" s="76"/>
      <c r="I175" s="76"/>
      <c r="J175" s="89"/>
      <c r="K175" s="76"/>
      <c r="L175" s="76">
        <v>3060</v>
      </c>
      <c r="M175" s="89"/>
      <c r="N175" s="89"/>
    </row>
    <row r="176" spans="1:14" ht="21.75" customHeight="1">
      <c r="A176" s="75"/>
      <c r="B176" s="75"/>
      <c r="C176" s="75"/>
      <c r="D176" s="76"/>
      <c r="E176" s="76">
        <v>540</v>
      </c>
      <c r="F176" s="76"/>
      <c r="G176" s="76"/>
      <c r="H176" s="76"/>
      <c r="I176" s="76"/>
      <c r="J176" s="89"/>
      <c r="K176" s="76"/>
      <c r="L176" s="76">
        <v>540</v>
      </c>
      <c r="M176" s="89"/>
      <c r="N176" s="89"/>
    </row>
    <row r="177" spans="1:15" ht="30.75" customHeight="1">
      <c r="A177" s="100" t="s">
        <v>164</v>
      </c>
      <c r="B177" s="100"/>
      <c r="C177" s="100"/>
      <c r="D177" s="101">
        <v>27016947.17</v>
      </c>
      <c r="E177" s="101">
        <f>E9+E11+E15+E17+E23+E26+E48+E56+E66+E71+E73+E117+E126+E139+E160+E162+E170+E172</f>
        <v>-14920</v>
      </c>
      <c r="F177" s="101">
        <f>D177+E177</f>
        <v>27002027.17</v>
      </c>
      <c r="G177" s="101">
        <v>19481360.87</v>
      </c>
      <c r="H177" s="101">
        <v>11491523.4</v>
      </c>
      <c r="I177" s="101">
        <v>7989837.47</v>
      </c>
      <c r="J177" s="101">
        <v>535030</v>
      </c>
      <c r="K177" s="101">
        <v>6377375.33</v>
      </c>
      <c r="L177" s="101">
        <v>473260.97</v>
      </c>
      <c r="M177" s="101">
        <v>0</v>
      </c>
      <c r="N177" s="101">
        <v>135000</v>
      </c>
      <c r="O177" s="102"/>
    </row>
    <row r="178" ht="10.5" customHeight="1">
      <c r="O178" s="102"/>
    </row>
    <row r="179" spans="1:15" ht="10.5" customHeight="1">
      <c r="A179" s="103"/>
      <c r="O179" s="104"/>
    </row>
    <row r="180" spans="1:11" ht="30.75" customHeight="1">
      <c r="A180" s="105"/>
      <c r="B180" s="106"/>
      <c r="C180" s="106"/>
      <c r="G180" s="107"/>
      <c r="H180" s="107"/>
      <c r="I180" s="107"/>
      <c r="K180" s="107"/>
    </row>
  </sheetData>
  <mergeCells count="143">
    <mergeCell ref="K1:N2"/>
    <mergeCell ref="A4:A6"/>
    <mergeCell ref="B4:B6"/>
    <mergeCell ref="C4:C6"/>
    <mergeCell ref="D4:F6"/>
    <mergeCell ref="G4:G6"/>
    <mergeCell ref="H4:I4"/>
    <mergeCell ref="J4:J6"/>
    <mergeCell ref="K4:K6"/>
    <mergeCell ref="L4:L6"/>
    <mergeCell ref="M4:M6"/>
    <mergeCell ref="N4:N6"/>
    <mergeCell ref="H5:I5"/>
    <mergeCell ref="D8:F8"/>
    <mergeCell ref="B9:C9"/>
    <mergeCell ref="B11:C11"/>
    <mergeCell ref="A12:A14"/>
    <mergeCell ref="B12:B14"/>
    <mergeCell ref="C12:C14"/>
    <mergeCell ref="D12:D14"/>
    <mergeCell ref="F12:F14"/>
    <mergeCell ref="B15:C15"/>
    <mergeCell ref="B17:C17"/>
    <mergeCell ref="A18:A22"/>
    <mergeCell ref="B18:B22"/>
    <mergeCell ref="C18:C22"/>
    <mergeCell ref="D18:D22"/>
    <mergeCell ref="F18:F22"/>
    <mergeCell ref="B23:C23"/>
    <mergeCell ref="B26:C26"/>
    <mergeCell ref="A27:A30"/>
    <mergeCell ref="B27:B30"/>
    <mergeCell ref="C27:C30"/>
    <mergeCell ref="D27:D30"/>
    <mergeCell ref="F27:F30"/>
    <mergeCell ref="A31:A40"/>
    <mergeCell ref="B31:B40"/>
    <mergeCell ref="C31:C40"/>
    <mergeCell ref="D31:D40"/>
    <mergeCell ref="F31:F40"/>
    <mergeCell ref="A41:A46"/>
    <mergeCell ref="B41:B46"/>
    <mergeCell ref="C41:C46"/>
    <mergeCell ref="D41:D46"/>
    <mergeCell ref="F41:F46"/>
    <mergeCell ref="B48:C48"/>
    <mergeCell ref="A49:A55"/>
    <mergeCell ref="B49:B55"/>
    <mergeCell ref="C49:C55"/>
    <mergeCell ref="D49:D55"/>
    <mergeCell ref="F49:F55"/>
    <mergeCell ref="B56:C56"/>
    <mergeCell ref="A57:A63"/>
    <mergeCell ref="B57:B63"/>
    <mergeCell ref="C57:C63"/>
    <mergeCell ref="D57:D63"/>
    <mergeCell ref="F57:F63"/>
    <mergeCell ref="A64:A65"/>
    <mergeCell ref="B64:B65"/>
    <mergeCell ref="C64:C65"/>
    <mergeCell ref="D64:D65"/>
    <mergeCell ref="F64:F65"/>
    <mergeCell ref="B66:C66"/>
    <mergeCell ref="A67:A70"/>
    <mergeCell ref="B67:B70"/>
    <mergeCell ref="C67:C70"/>
    <mergeCell ref="D67:D70"/>
    <mergeCell ref="F67:F70"/>
    <mergeCell ref="B71:C71"/>
    <mergeCell ref="B73:C73"/>
    <mergeCell ref="A74:A90"/>
    <mergeCell ref="B74:B90"/>
    <mergeCell ref="C74:C90"/>
    <mergeCell ref="D74:D90"/>
    <mergeCell ref="F74:F90"/>
    <mergeCell ref="A91:A97"/>
    <mergeCell ref="B91:B97"/>
    <mergeCell ref="C91:C97"/>
    <mergeCell ref="D91:D97"/>
    <mergeCell ref="F91:F97"/>
    <mergeCell ref="A98:A108"/>
    <mergeCell ref="B98:B108"/>
    <mergeCell ref="C98:C108"/>
    <mergeCell ref="D98:D108"/>
    <mergeCell ref="F98:F108"/>
    <mergeCell ref="A109:A114"/>
    <mergeCell ref="B109:B114"/>
    <mergeCell ref="C109:C114"/>
    <mergeCell ref="D109:D114"/>
    <mergeCell ref="F109:F114"/>
    <mergeCell ref="A115:A116"/>
    <mergeCell ref="B115:B116"/>
    <mergeCell ref="C115:C116"/>
    <mergeCell ref="D115:D116"/>
    <mergeCell ref="F115:F116"/>
    <mergeCell ref="B117:C117"/>
    <mergeCell ref="A119:A121"/>
    <mergeCell ref="B119:B121"/>
    <mergeCell ref="C119:C121"/>
    <mergeCell ref="D119:D121"/>
    <mergeCell ref="F119:F121"/>
    <mergeCell ref="A122:A125"/>
    <mergeCell ref="B122:B125"/>
    <mergeCell ref="C122:C125"/>
    <mergeCell ref="D122:D125"/>
    <mergeCell ref="F122:F125"/>
    <mergeCell ref="B126:C126"/>
    <mergeCell ref="A128:A131"/>
    <mergeCell ref="B128:B131"/>
    <mergeCell ref="C128:C131"/>
    <mergeCell ref="D128:D131"/>
    <mergeCell ref="F128:F131"/>
    <mergeCell ref="A134:A137"/>
    <mergeCell ref="B134:B137"/>
    <mergeCell ref="C134:C137"/>
    <mergeCell ref="D134:D137"/>
    <mergeCell ref="F134:F137"/>
    <mergeCell ref="B139:C139"/>
    <mergeCell ref="A140:A159"/>
    <mergeCell ref="B140:B159"/>
    <mergeCell ref="C140:C159"/>
    <mergeCell ref="D140:D159"/>
    <mergeCell ref="F140:F159"/>
    <mergeCell ref="B160:C160"/>
    <mergeCell ref="B162:C162"/>
    <mergeCell ref="A164:A166"/>
    <mergeCell ref="B164:B166"/>
    <mergeCell ref="C164:C166"/>
    <mergeCell ref="D164:D166"/>
    <mergeCell ref="F164:F166"/>
    <mergeCell ref="A167:A169"/>
    <mergeCell ref="B167:B169"/>
    <mergeCell ref="C167:C169"/>
    <mergeCell ref="D167:D169"/>
    <mergeCell ref="F167:F169"/>
    <mergeCell ref="B170:C170"/>
    <mergeCell ref="B172:C172"/>
    <mergeCell ref="A173:A176"/>
    <mergeCell ref="B173:B176"/>
    <mergeCell ref="C173:C176"/>
    <mergeCell ref="D173:D176"/>
    <mergeCell ref="F173:F176"/>
    <mergeCell ref="A177:C177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" sqref="C1"/>
    </sheetView>
  </sheetViews>
  <sheetFormatPr defaultColWidth="10.28125" defaultRowHeight="12.75"/>
  <cols>
    <col min="1" max="1" width="4.57421875" style="108" customWidth="1"/>
    <col min="2" max="2" width="8.00390625" style="108" customWidth="1"/>
    <col min="3" max="3" width="24.00390625" style="108" customWidth="1"/>
    <col min="4" max="4" width="10.8515625" style="108" customWidth="1"/>
    <col min="5" max="5" width="11.7109375" style="108" customWidth="1"/>
    <col min="6" max="6" width="10.7109375" style="108" customWidth="1"/>
    <col min="7" max="7" width="17.140625" style="108" customWidth="1"/>
    <col min="8" max="8" width="13.421875" style="108" customWidth="1"/>
    <col min="9" max="9" width="9.7109375" style="108" customWidth="1"/>
    <col min="10" max="10" width="10.57421875" style="109" customWidth="1"/>
    <col min="11" max="11" width="8.00390625" style="109" customWidth="1"/>
    <col min="12" max="16384" width="10.140625" style="109" customWidth="1"/>
  </cols>
  <sheetData>
    <row r="1" spans="1:11" ht="12.75">
      <c r="A1" s="110"/>
      <c r="B1" s="110"/>
      <c r="C1" s="110"/>
      <c r="D1" s="110"/>
      <c r="E1" s="110"/>
      <c r="F1" s="110"/>
      <c r="G1" s="111" t="s">
        <v>165</v>
      </c>
      <c r="H1" s="111"/>
      <c r="I1" s="111"/>
      <c r="J1" s="111"/>
      <c r="K1" s="111"/>
    </row>
    <row r="2" spans="1:11" ht="12.75">
      <c r="A2" s="110"/>
      <c r="B2" s="110"/>
      <c r="C2" s="110"/>
      <c r="D2" s="110"/>
      <c r="E2" s="110"/>
      <c r="F2" s="110"/>
      <c r="G2" s="111" t="s">
        <v>62</v>
      </c>
      <c r="H2" s="111"/>
      <c r="I2" s="111"/>
      <c r="J2" s="111"/>
      <c r="K2" s="111"/>
    </row>
    <row r="3" spans="1:12" ht="12.75">
      <c r="A3" s="110"/>
      <c r="B3" s="110"/>
      <c r="C3" s="110"/>
      <c r="D3" s="112" t="s">
        <v>166</v>
      </c>
      <c r="E3" s="112"/>
      <c r="F3" s="112"/>
      <c r="G3" s="113"/>
      <c r="I3" s="113"/>
      <c r="J3" s="113"/>
      <c r="K3" s="114"/>
      <c r="L3" s="113"/>
    </row>
    <row r="4" spans="1:11" ht="20.25" customHeight="1">
      <c r="A4" s="115" t="s">
        <v>2</v>
      </c>
      <c r="B4" s="115" t="s">
        <v>65</v>
      </c>
      <c r="C4" s="115" t="s">
        <v>66</v>
      </c>
      <c r="D4" s="116" t="s">
        <v>4</v>
      </c>
      <c r="E4" s="116"/>
      <c r="F4" s="116"/>
      <c r="G4" s="115" t="s">
        <v>167</v>
      </c>
      <c r="H4" s="115" t="s">
        <v>168</v>
      </c>
      <c r="I4" s="115" t="s">
        <v>169</v>
      </c>
      <c r="J4" s="115" t="s">
        <v>170</v>
      </c>
      <c r="K4" s="115" t="s">
        <v>171</v>
      </c>
    </row>
    <row r="5" spans="1:11" ht="71.25" customHeight="1">
      <c r="A5" s="115"/>
      <c r="B5" s="115"/>
      <c r="C5" s="115"/>
      <c r="D5" s="117" t="s">
        <v>11</v>
      </c>
      <c r="E5" s="115" t="s">
        <v>12</v>
      </c>
      <c r="F5" s="117" t="s">
        <v>13</v>
      </c>
      <c r="G5" s="115"/>
      <c r="H5" s="118" t="s">
        <v>172</v>
      </c>
      <c r="I5" s="115"/>
      <c r="J5" s="115"/>
      <c r="K5" s="115"/>
    </row>
    <row r="6" spans="1:11" ht="10.5" customHeight="1">
      <c r="A6" s="119">
        <v>1</v>
      </c>
      <c r="B6" s="119">
        <v>2</v>
      </c>
      <c r="C6" s="119">
        <v>3</v>
      </c>
      <c r="D6" s="120">
        <v>4</v>
      </c>
      <c r="E6" s="120">
        <v>5</v>
      </c>
      <c r="F6" s="120">
        <v>6</v>
      </c>
      <c r="G6" s="119">
        <v>7</v>
      </c>
      <c r="H6" s="119">
        <v>8</v>
      </c>
      <c r="I6" s="119">
        <v>9</v>
      </c>
      <c r="J6" s="119">
        <v>10</v>
      </c>
      <c r="K6" s="119">
        <v>11</v>
      </c>
    </row>
    <row r="7" spans="1:11" ht="24" customHeight="1">
      <c r="A7" s="121">
        <v>750</v>
      </c>
      <c r="B7" s="122" t="s">
        <v>21</v>
      </c>
      <c r="C7" s="122"/>
      <c r="D7" s="123">
        <v>21777</v>
      </c>
      <c r="E7" s="123">
        <f>SUM(E8)</f>
        <v>4500</v>
      </c>
      <c r="F7" s="123">
        <f>SUM(D7:E7)</f>
        <v>26277</v>
      </c>
      <c r="G7" s="124">
        <v>4500</v>
      </c>
      <c r="H7" s="124"/>
      <c r="I7" s="124"/>
      <c r="J7" s="124"/>
      <c r="K7" s="124">
        <v>21777</v>
      </c>
    </row>
    <row r="8" spans="1:11" ht="24" customHeight="1">
      <c r="A8" s="125"/>
      <c r="B8" s="126">
        <v>75023</v>
      </c>
      <c r="C8" s="126" t="s">
        <v>173</v>
      </c>
      <c r="D8" s="127">
        <v>0</v>
      </c>
      <c r="E8" s="127">
        <v>4500</v>
      </c>
      <c r="F8" s="127">
        <f>D8+E8</f>
        <v>4500</v>
      </c>
      <c r="G8" s="128">
        <v>4500</v>
      </c>
      <c r="H8" s="129"/>
      <c r="I8" s="128"/>
      <c r="J8" s="129"/>
      <c r="K8" s="129"/>
    </row>
    <row r="9" spans="1:11" s="110" customFormat="1" ht="24.75" customHeight="1">
      <c r="A9" s="130" t="s">
        <v>164</v>
      </c>
      <c r="B9" s="130"/>
      <c r="C9" s="130"/>
      <c r="D9" s="131">
        <v>8326881.59</v>
      </c>
      <c r="E9" s="131">
        <f>SUM(E7)</f>
        <v>4500</v>
      </c>
      <c r="F9" s="131">
        <f>D9+E9</f>
        <v>8331381.59</v>
      </c>
      <c r="G9" s="131">
        <v>8307530.59</v>
      </c>
      <c r="H9" s="131">
        <v>1050000</v>
      </c>
      <c r="I9" s="131">
        <v>2074</v>
      </c>
      <c r="J9" s="131"/>
      <c r="K9" s="131">
        <v>21777</v>
      </c>
    </row>
    <row r="11" ht="12.75">
      <c r="A11" s="132"/>
    </row>
    <row r="15" ht="12.75">
      <c r="G15" s="114"/>
    </row>
  </sheetData>
  <mergeCells count="12">
    <mergeCell ref="G1:K1"/>
    <mergeCell ref="G2:K2"/>
    <mergeCell ref="A4:A5"/>
    <mergeCell ref="B4:B5"/>
    <mergeCell ref="C4:C5"/>
    <mergeCell ref="D4:F4"/>
    <mergeCell ref="G4:G5"/>
    <mergeCell ref="I4:I5"/>
    <mergeCell ref="J4:J5"/>
    <mergeCell ref="K4:K5"/>
    <mergeCell ref="B7:C7"/>
    <mergeCell ref="A9:C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49">
      <selection activeCell="D51" sqref="D51"/>
    </sheetView>
  </sheetViews>
  <sheetFormatPr defaultColWidth="13.7109375" defaultRowHeight="12.75"/>
  <cols>
    <col min="1" max="1" width="3.00390625" style="133" customWidth="1"/>
    <col min="2" max="2" width="4.28125" style="133" customWidth="1"/>
    <col min="3" max="3" width="5.28125" style="133" customWidth="1"/>
    <col min="4" max="4" width="34.7109375" style="133" customWidth="1"/>
    <col min="5" max="5" width="11.421875" style="133" customWidth="1"/>
    <col min="6" max="6" width="11.28125" style="133" customWidth="1"/>
    <col min="7" max="7" width="12.140625" style="133" customWidth="1"/>
    <col min="8" max="8" width="11.8515625" style="133" customWidth="1"/>
    <col min="9" max="9" width="15.28125" style="133" customWidth="1"/>
    <col min="10" max="11" width="10.00390625" style="133" customWidth="1"/>
    <col min="12" max="16384" width="12.7109375" style="133" customWidth="1"/>
  </cols>
  <sheetData>
    <row r="1" spans="1:13" ht="21" customHeight="1">
      <c r="A1" s="134"/>
      <c r="B1" s="134"/>
      <c r="C1" s="134"/>
      <c r="D1" s="134"/>
      <c r="E1" s="134"/>
      <c r="F1" s="134"/>
      <c r="G1" s="135" t="s">
        <v>174</v>
      </c>
      <c r="H1" s="135"/>
      <c r="I1" s="135"/>
      <c r="J1" s="136"/>
      <c r="K1" s="136"/>
      <c r="L1" s="136"/>
      <c r="M1" s="137"/>
    </row>
    <row r="2" spans="1:12" ht="12.75">
      <c r="A2" s="134"/>
      <c r="B2" s="134"/>
      <c r="C2" s="134"/>
      <c r="D2" s="134" t="s">
        <v>175</v>
      </c>
      <c r="E2" s="134"/>
      <c r="F2" s="134"/>
      <c r="G2" s="135" t="s">
        <v>176</v>
      </c>
      <c r="H2" s="135"/>
      <c r="I2" s="135"/>
      <c r="J2" s="136"/>
      <c r="K2" s="136"/>
      <c r="L2" s="136"/>
    </row>
    <row r="3" spans="1:11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7.25" customHeight="1">
      <c r="A4" s="138" t="s">
        <v>177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9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1" ht="12.75" customHeight="1">
      <c r="A6" s="141" t="s">
        <v>178</v>
      </c>
      <c r="B6" s="141" t="s">
        <v>2</v>
      </c>
      <c r="C6" s="141" t="s">
        <v>179</v>
      </c>
      <c r="D6" s="142" t="s">
        <v>180</v>
      </c>
      <c r="E6" s="143" t="s">
        <v>181</v>
      </c>
      <c r="F6" s="143" t="s">
        <v>182</v>
      </c>
      <c r="G6" s="143"/>
      <c r="H6" s="143"/>
      <c r="I6" s="143"/>
      <c r="J6" s="143"/>
      <c r="K6" s="144" t="s">
        <v>183</v>
      </c>
    </row>
    <row r="7" spans="1:11" ht="12.75" customHeight="1">
      <c r="A7" s="141"/>
      <c r="B7" s="141"/>
      <c r="C7" s="141"/>
      <c r="D7" s="142"/>
      <c r="E7" s="143"/>
      <c r="F7" s="143" t="s">
        <v>184</v>
      </c>
      <c r="G7" s="143" t="s">
        <v>185</v>
      </c>
      <c r="H7" s="143"/>
      <c r="I7" s="143"/>
      <c r="J7" s="143"/>
      <c r="K7" s="144"/>
    </row>
    <row r="8" spans="1:11" ht="12.75" customHeight="1">
      <c r="A8" s="141"/>
      <c r="B8" s="141"/>
      <c r="C8" s="141"/>
      <c r="D8" s="142"/>
      <c r="E8" s="143"/>
      <c r="F8" s="143"/>
      <c r="G8" s="143" t="s">
        <v>186</v>
      </c>
      <c r="H8" s="143" t="s">
        <v>187</v>
      </c>
      <c r="I8" s="143" t="s">
        <v>188</v>
      </c>
      <c r="J8" s="144" t="s">
        <v>189</v>
      </c>
      <c r="K8" s="144"/>
    </row>
    <row r="9" spans="1:11" ht="12.75">
      <c r="A9" s="141"/>
      <c r="B9" s="141"/>
      <c r="C9" s="141"/>
      <c r="D9" s="142"/>
      <c r="E9" s="143"/>
      <c r="F9" s="143"/>
      <c r="G9" s="143"/>
      <c r="H9" s="143"/>
      <c r="I9" s="143"/>
      <c r="J9" s="144"/>
      <c r="K9" s="144"/>
    </row>
    <row r="10" spans="1:11" ht="35.25" customHeight="1">
      <c r="A10" s="141"/>
      <c r="B10" s="141"/>
      <c r="C10" s="141"/>
      <c r="D10" s="142"/>
      <c r="E10" s="143"/>
      <c r="F10" s="143"/>
      <c r="G10" s="143"/>
      <c r="H10" s="143"/>
      <c r="I10" s="143"/>
      <c r="J10" s="144"/>
      <c r="K10" s="144"/>
    </row>
    <row r="11" spans="1:11" ht="12.75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5">
        <v>10</v>
      </c>
      <c r="K11" s="145">
        <v>11</v>
      </c>
    </row>
    <row r="12" spans="1:11" ht="45" customHeight="1">
      <c r="A12" s="146">
        <v>1</v>
      </c>
      <c r="B12" s="146" t="s">
        <v>14</v>
      </c>
      <c r="C12" s="146" t="s">
        <v>190</v>
      </c>
      <c r="D12" s="147" t="s">
        <v>191</v>
      </c>
      <c r="E12" s="148">
        <v>109000</v>
      </c>
      <c r="F12" s="148">
        <v>109000</v>
      </c>
      <c r="G12" s="148">
        <v>26000</v>
      </c>
      <c r="H12" s="148">
        <v>80000</v>
      </c>
      <c r="I12" s="149" t="s">
        <v>192</v>
      </c>
      <c r="J12" s="150"/>
      <c r="K12" s="150"/>
    </row>
    <row r="13" spans="1:11" ht="40.5" customHeight="1">
      <c r="A13" s="146">
        <v>2</v>
      </c>
      <c r="B13" s="146" t="s">
        <v>14</v>
      </c>
      <c r="C13" s="146" t="s">
        <v>190</v>
      </c>
      <c r="D13" s="147" t="s">
        <v>193</v>
      </c>
      <c r="E13" s="148">
        <v>158000</v>
      </c>
      <c r="F13" s="148">
        <v>158000</v>
      </c>
      <c r="G13" s="148">
        <v>138532</v>
      </c>
      <c r="H13" s="148">
        <v>19468</v>
      </c>
      <c r="I13" s="149" t="s">
        <v>194</v>
      </c>
      <c r="J13" s="150"/>
      <c r="K13" s="150"/>
    </row>
    <row r="14" spans="1:11" ht="82.5" customHeight="1">
      <c r="A14" s="146">
        <v>3</v>
      </c>
      <c r="B14" s="146" t="s">
        <v>14</v>
      </c>
      <c r="C14" s="146" t="s">
        <v>190</v>
      </c>
      <c r="D14" s="147" t="s">
        <v>195</v>
      </c>
      <c r="E14" s="148">
        <v>3248440</v>
      </c>
      <c r="F14" s="148">
        <v>3248440</v>
      </c>
      <c r="G14" s="148">
        <v>0</v>
      </c>
      <c r="H14" s="148">
        <v>470532</v>
      </c>
      <c r="I14" s="149" t="s">
        <v>196</v>
      </c>
      <c r="J14" s="150"/>
      <c r="K14" s="150"/>
    </row>
    <row r="15" spans="1:11" ht="42.75" customHeight="1">
      <c r="A15" s="146">
        <v>4</v>
      </c>
      <c r="B15" s="146" t="s">
        <v>14</v>
      </c>
      <c r="C15" s="146" t="s">
        <v>190</v>
      </c>
      <c r="D15" s="147" t="s">
        <v>197</v>
      </c>
      <c r="E15" s="148">
        <v>1520000</v>
      </c>
      <c r="F15" s="148">
        <v>1520000</v>
      </c>
      <c r="G15" s="148">
        <v>245000</v>
      </c>
      <c r="H15" s="148">
        <v>1200000</v>
      </c>
      <c r="I15" s="149" t="s">
        <v>198</v>
      </c>
      <c r="J15" s="150"/>
      <c r="K15" s="150"/>
    </row>
    <row r="16" spans="1:11" ht="48" customHeight="1">
      <c r="A16" s="146">
        <v>5</v>
      </c>
      <c r="B16" s="146" t="s">
        <v>14</v>
      </c>
      <c r="C16" s="146" t="s">
        <v>190</v>
      </c>
      <c r="D16" s="147" t="s">
        <v>199</v>
      </c>
      <c r="E16" s="148">
        <v>625000</v>
      </c>
      <c r="F16" s="148">
        <v>625000</v>
      </c>
      <c r="G16" s="148">
        <v>127500</v>
      </c>
      <c r="H16" s="148">
        <v>494500</v>
      </c>
      <c r="I16" s="149" t="s">
        <v>200</v>
      </c>
      <c r="J16" s="150"/>
      <c r="K16" s="150"/>
    </row>
    <row r="17" spans="1:11" ht="44.25" customHeight="1">
      <c r="A17" s="146">
        <v>6</v>
      </c>
      <c r="B17" s="146" t="s">
        <v>14</v>
      </c>
      <c r="C17" s="146" t="s">
        <v>190</v>
      </c>
      <c r="D17" s="147" t="s">
        <v>201</v>
      </c>
      <c r="E17" s="148">
        <v>100000</v>
      </c>
      <c r="F17" s="148">
        <v>100000</v>
      </c>
      <c r="G17" s="148">
        <v>0</v>
      </c>
      <c r="H17" s="151">
        <v>100000</v>
      </c>
      <c r="I17" s="149" t="s">
        <v>202</v>
      </c>
      <c r="J17" s="150"/>
      <c r="K17" s="150"/>
    </row>
    <row r="18" spans="1:11" ht="36" customHeight="1">
      <c r="A18" s="146">
        <v>7</v>
      </c>
      <c r="B18" s="146" t="s">
        <v>14</v>
      </c>
      <c r="C18" s="146" t="s">
        <v>190</v>
      </c>
      <c r="D18" s="147" t="s">
        <v>203</v>
      </c>
      <c r="E18" s="148">
        <v>30000</v>
      </c>
      <c r="F18" s="148">
        <v>30000</v>
      </c>
      <c r="G18" s="148">
        <v>0</v>
      </c>
      <c r="H18" s="148">
        <v>30000</v>
      </c>
      <c r="I18" s="152" t="s">
        <v>194</v>
      </c>
      <c r="J18" s="150"/>
      <c r="K18" s="150"/>
    </row>
    <row r="19" spans="1:11" ht="40.5" customHeight="1">
      <c r="A19" s="153" t="s">
        <v>204</v>
      </c>
      <c r="B19" s="153"/>
      <c r="C19" s="153"/>
      <c r="D19" s="154" t="s">
        <v>205</v>
      </c>
      <c r="E19" s="155">
        <f>SUM(E12:E18)</f>
        <v>5790440</v>
      </c>
      <c r="F19" s="155">
        <f>SUM(F12:F18)</f>
        <v>5790440</v>
      </c>
      <c r="G19" s="155">
        <f>SUM(G12:G18)</f>
        <v>537032</v>
      </c>
      <c r="H19" s="155">
        <f>SUM(H12:H18)</f>
        <v>2394500</v>
      </c>
      <c r="I19" s="156" t="s">
        <v>206</v>
      </c>
      <c r="J19" s="157"/>
      <c r="K19" s="158"/>
    </row>
    <row r="20" spans="1:11" ht="39" customHeight="1">
      <c r="A20" s="146">
        <v>8</v>
      </c>
      <c r="B20" s="146">
        <v>400</v>
      </c>
      <c r="C20" s="146">
        <v>40002</v>
      </c>
      <c r="D20" s="147" t="s">
        <v>207</v>
      </c>
      <c r="E20" s="148">
        <v>40000</v>
      </c>
      <c r="F20" s="148">
        <v>40000</v>
      </c>
      <c r="G20" s="148"/>
      <c r="H20" s="148">
        <v>40000</v>
      </c>
      <c r="I20" s="152" t="s">
        <v>194</v>
      </c>
      <c r="J20" s="150"/>
      <c r="K20" s="150"/>
    </row>
    <row r="21" spans="1:11" ht="36" customHeight="1">
      <c r="A21" s="159">
        <v>9</v>
      </c>
      <c r="B21" s="146">
        <v>400</v>
      </c>
      <c r="C21" s="146">
        <v>40002</v>
      </c>
      <c r="D21" s="147" t="s">
        <v>208</v>
      </c>
      <c r="E21" s="148">
        <v>40000</v>
      </c>
      <c r="F21" s="148">
        <v>40000</v>
      </c>
      <c r="G21" s="148"/>
      <c r="H21" s="148">
        <v>40000</v>
      </c>
      <c r="I21" s="152" t="s">
        <v>194</v>
      </c>
      <c r="J21" s="150"/>
      <c r="K21" s="150"/>
    </row>
    <row r="22" spans="1:11" ht="34.5" customHeight="1">
      <c r="A22" s="159">
        <v>10</v>
      </c>
      <c r="B22" s="146">
        <v>400</v>
      </c>
      <c r="C22" s="146">
        <v>40002</v>
      </c>
      <c r="D22" s="147" t="s">
        <v>209</v>
      </c>
      <c r="E22" s="148">
        <v>20000</v>
      </c>
      <c r="F22" s="148">
        <v>20000</v>
      </c>
      <c r="G22" s="148">
        <v>3710.6</v>
      </c>
      <c r="H22" s="148">
        <v>16289.4</v>
      </c>
      <c r="I22" s="149" t="s">
        <v>194</v>
      </c>
      <c r="J22" s="150"/>
      <c r="K22" s="150"/>
    </row>
    <row r="23" spans="1:11" ht="36.75" customHeight="1">
      <c r="A23" s="159">
        <v>11</v>
      </c>
      <c r="B23" s="146">
        <v>400</v>
      </c>
      <c r="C23" s="146">
        <v>40002</v>
      </c>
      <c r="D23" s="147" t="s">
        <v>210</v>
      </c>
      <c r="E23" s="148">
        <v>15000</v>
      </c>
      <c r="F23" s="148">
        <v>15000</v>
      </c>
      <c r="G23" s="148">
        <v>15000</v>
      </c>
      <c r="H23" s="148"/>
      <c r="I23" s="149" t="s">
        <v>194</v>
      </c>
      <c r="J23" s="150"/>
      <c r="K23" s="150"/>
    </row>
    <row r="24" spans="1:11" ht="38.25" customHeight="1">
      <c r="A24" s="160" t="s">
        <v>211</v>
      </c>
      <c r="B24" s="160"/>
      <c r="C24" s="160"/>
      <c r="D24" s="161" t="s">
        <v>205</v>
      </c>
      <c r="E24" s="162">
        <f>E20+E21+E22+E23</f>
        <v>115000</v>
      </c>
      <c r="F24" s="162">
        <f>F20+F21+F22+F23</f>
        <v>115000</v>
      </c>
      <c r="G24" s="162">
        <f>G20+G21+G22+G23</f>
        <v>18710.6</v>
      </c>
      <c r="H24" s="162">
        <f>H20+H21+H22+H23</f>
        <v>96289.4</v>
      </c>
      <c r="I24" s="163" t="s">
        <v>194</v>
      </c>
      <c r="J24" s="158"/>
      <c r="K24" s="158"/>
    </row>
    <row r="25" spans="1:11" ht="38.25" customHeight="1">
      <c r="A25" s="146">
        <v>12</v>
      </c>
      <c r="B25" s="146">
        <v>600</v>
      </c>
      <c r="C25" s="146">
        <v>60016</v>
      </c>
      <c r="D25" s="147" t="s">
        <v>212</v>
      </c>
      <c r="E25" s="148">
        <v>855671</v>
      </c>
      <c r="F25" s="148">
        <f>E25</f>
        <v>855671</v>
      </c>
      <c r="G25" s="148">
        <v>0</v>
      </c>
      <c r="H25" s="148">
        <v>855671</v>
      </c>
      <c r="I25" s="149" t="s">
        <v>194</v>
      </c>
      <c r="J25" s="158"/>
      <c r="K25" s="158"/>
    </row>
    <row r="26" spans="1:11" ht="42.75" customHeight="1">
      <c r="A26" s="146">
        <v>13</v>
      </c>
      <c r="B26" s="146">
        <v>600</v>
      </c>
      <c r="C26" s="146">
        <v>60016</v>
      </c>
      <c r="D26" s="147" t="s">
        <v>213</v>
      </c>
      <c r="E26" s="148">
        <v>947140</v>
      </c>
      <c r="F26" s="148">
        <f>E26</f>
        <v>947140</v>
      </c>
      <c r="G26" s="148">
        <v>0</v>
      </c>
      <c r="H26" s="148">
        <v>59570</v>
      </c>
      <c r="I26" s="149" t="s">
        <v>214</v>
      </c>
      <c r="J26" s="150"/>
      <c r="K26" s="150"/>
    </row>
    <row r="27" spans="1:11" ht="42.75" customHeight="1">
      <c r="A27" s="146">
        <v>14</v>
      </c>
      <c r="B27" s="146">
        <v>600</v>
      </c>
      <c r="C27" s="146">
        <v>60016</v>
      </c>
      <c r="D27" s="147" t="s">
        <v>215</v>
      </c>
      <c r="E27" s="148">
        <v>618750</v>
      </c>
      <c r="F27" s="148">
        <v>618750</v>
      </c>
      <c r="G27" s="148">
        <v>0</v>
      </c>
      <c r="H27" s="148">
        <v>318750</v>
      </c>
      <c r="I27" s="149" t="s">
        <v>216</v>
      </c>
      <c r="J27" s="150"/>
      <c r="K27" s="150"/>
    </row>
    <row r="28" spans="1:11" ht="42.75" customHeight="1">
      <c r="A28" s="146">
        <v>15</v>
      </c>
      <c r="B28" s="146">
        <v>600</v>
      </c>
      <c r="C28" s="146">
        <v>60016</v>
      </c>
      <c r="D28" s="147" t="s">
        <v>217</v>
      </c>
      <c r="E28" s="148">
        <v>210000</v>
      </c>
      <c r="F28" s="148">
        <v>210000</v>
      </c>
      <c r="G28" s="148"/>
      <c r="H28" s="148">
        <v>143000</v>
      </c>
      <c r="I28" s="149" t="s">
        <v>218</v>
      </c>
      <c r="J28" s="150"/>
      <c r="K28" s="150"/>
    </row>
    <row r="29" spans="1:11" ht="44.25" customHeight="1">
      <c r="A29" s="146">
        <v>16</v>
      </c>
      <c r="B29" s="146">
        <v>600</v>
      </c>
      <c r="C29" s="146">
        <v>60016</v>
      </c>
      <c r="D29" s="147" t="s">
        <v>219</v>
      </c>
      <c r="E29" s="148">
        <v>75000</v>
      </c>
      <c r="F29" s="148">
        <v>75000</v>
      </c>
      <c r="G29" s="148"/>
      <c r="H29" s="148">
        <v>75000</v>
      </c>
      <c r="I29" s="149" t="s">
        <v>220</v>
      </c>
      <c r="J29" s="150"/>
      <c r="K29" s="150"/>
    </row>
    <row r="30" spans="1:11" ht="46.5" customHeight="1">
      <c r="A30" s="146">
        <v>17</v>
      </c>
      <c r="B30" s="146">
        <v>600</v>
      </c>
      <c r="C30" s="146">
        <v>60016</v>
      </c>
      <c r="D30" s="147" t="s">
        <v>221</v>
      </c>
      <c r="E30" s="148">
        <v>489420</v>
      </c>
      <c r="F30" s="148">
        <v>489420</v>
      </c>
      <c r="G30" s="148">
        <v>0</v>
      </c>
      <c r="H30" s="148">
        <v>244710</v>
      </c>
      <c r="I30" s="149" t="s">
        <v>222</v>
      </c>
      <c r="J30" s="150"/>
      <c r="K30" s="150"/>
    </row>
    <row r="31" spans="1:11" ht="63.75" customHeight="1">
      <c r="A31" s="146">
        <v>18</v>
      </c>
      <c r="B31" s="146">
        <v>600</v>
      </c>
      <c r="C31" s="146">
        <v>60016</v>
      </c>
      <c r="D31" s="164" t="s">
        <v>223</v>
      </c>
      <c r="E31" s="148">
        <v>230000</v>
      </c>
      <c r="F31" s="148">
        <v>230000</v>
      </c>
      <c r="G31" s="148">
        <v>0</v>
      </c>
      <c r="H31" s="148">
        <v>230000</v>
      </c>
      <c r="I31" s="149" t="s">
        <v>220</v>
      </c>
      <c r="J31" s="150"/>
      <c r="K31" s="150"/>
    </row>
    <row r="32" spans="1:11" ht="50.25" customHeight="1">
      <c r="A32" s="146">
        <v>19</v>
      </c>
      <c r="B32" s="146">
        <v>600</v>
      </c>
      <c r="C32" s="146">
        <v>60016</v>
      </c>
      <c r="D32" s="147" t="s">
        <v>224</v>
      </c>
      <c r="E32" s="148">
        <v>4000</v>
      </c>
      <c r="F32" s="148">
        <v>4000</v>
      </c>
      <c r="G32" s="148">
        <v>4000</v>
      </c>
      <c r="H32" s="148">
        <v>0</v>
      </c>
      <c r="I32" s="149" t="s">
        <v>220</v>
      </c>
      <c r="J32" s="150"/>
      <c r="K32" s="150"/>
    </row>
    <row r="33" spans="1:11" ht="43.5" customHeight="1">
      <c r="A33" s="146">
        <v>20</v>
      </c>
      <c r="B33" s="146">
        <v>600</v>
      </c>
      <c r="C33" s="146">
        <v>60016</v>
      </c>
      <c r="D33" s="147" t="s">
        <v>225</v>
      </c>
      <c r="E33" s="148">
        <v>4000</v>
      </c>
      <c r="F33" s="148">
        <v>4000</v>
      </c>
      <c r="G33" s="148">
        <v>4000</v>
      </c>
      <c r="H33" s="148">
        <v>0</v>
      </c>
      <c r="I33" s="149" t="s">
        <v>220</v>
      </c>
      <c r="J33" s="150"/>
      <c r="K33" s="150"/>
    </row>
    <row r="34" spans="1:11" ht="67.5" customHeight="1">
      <c r="A34" s="146">
        <v>21</v>
      </c>
      <c r="B34" s="146">
        <v>600</v>
      </c>
      <c r="C34" s="146">
        <v>60016</v>
      </c>
      <c r="D34" s="147" t="s">
        <v>226</v>
      </c>
      <c r="E34" s="148">
        <v>8000</v>
      </c>
      <c r="F34" s="148">
        <v>8000</v>
      </c>
      <c r="G34" s="148">
        <v>8000</v>
      </c>
      <c r="H34" s="148">
        <v>0</v>
      </c>
      <c r="I34" s="149" t="s">
        <v>220</v>
      </c>
      <c r="J34" s="150"/>
      <c r="K34" s="150"/>
    </row>
    <row r="35" spans="1:11" ht="57" customHeight="1">
      <c r="A35" s="146">
        <v>22</v>
      </c>
      <c r="B35" s="146">
        <v>600</v>
      </c>
      <c r="C35" s="146">
        <v>60016</v>
      </c>
      <c r="D35" s="165" t="s">
        <v>227</v>
      </c>
      <c r="E35" s="148">
        <v>11598.91</v>
      </c>
      <c r="F35" s="148">
        <v>11598.91</v>
      </c>
      <c r="G35" s="148">
        <v>11598.91</v>
      </c>
      <c r="H35" s="148"/>
      <c r="I35" s="149"/>
      <c r="J35" s="150"/>
      <c r="K35" s="150"/>
    </row>
    <row r="36" spans="1:11" ht="42" customHeight="1">
      <c r="A36" s="146">
        <v>23</v>
      </c>
      <c r="B36" s="146">
        <v>600</v>
      </c>
      <c r="C36" s="146">
        <v>60016</v>
      </c>
      <c r="D36" s="165" t="s">
        <v>228</v>
      </c>
      <c r="E36" s="148">
        <v>300000</v>
      </c>
      <c r="F36" s="148">
        <v>300000</v>
      </c>
      <c r="G36" s="148">
        <v>0</v>
      </c>
      <c r="H36" s="148">
        <v>300000</v>
      </c>
      <c r="I36" s="149"/>
      <c r="J36" s="150"/>
      <c r="K36" s="150"/>
    </row>
    <row r="37" spans="1:11" ht="39" customHeight="1">
      <c r="A37" s="153" t="s">
        <v>229</v>
      </c>
      <c r="B37" s="153"/>
      <c r="C37" s="153"/>
      <c r="D37" s="161" t="s">
        <v>205</v>
      </c>
      <c r="E37" s="162">
        <f>SUM(E25:E36)</f>
        <v>3753579.91</v>
      </c>
      <c r="F37" s="162">
        <f>SUM(F25:F36)</f>
        <v>3753579.91</v>
      </c>
      <c r="G37" s="162">
        <f>SUM(G25:G35)</f>
        <v>27598.91</v>
      </c>
      <c r="H37" s="162">
        <f>SUM(H25:H36)</f>
        <v>2226701</v>
      </c>
      <c r="I37" s="166" t="s">
        <v>230</v>
      </c>
      <c r="J37" s="167"/>
      <c r="K37" s="167"/>
    </row>
    <row r="38" spans="1:11" ht="45.75" customHeight="1">
      <c r="A38" s="146">
        <v>24</v>
      </c>
      <c r="B38" s="146">
        <v>700</v>
      </c>
      <c r="C38" s="146">
        <v>70005</v>
      </c>
      <c r="D38" s="147" t="s">
        <v>231</v>
      </c>
      <c r="E38" s="148">
        <v>519709.4</v>
      </c>
      <c r="F38" s="148">
        <v>519709.4</v>
      </c>
      <c r="G38" s="148">
        <v>0</v>
      </c>
      <c r="H38" s="148">
        <v>267400</v>
      </c>
      <c r="I38" s="149" t="s">
        <v>232</v>
      </c>
      <c r="J38" s="150"/>
      <c r="K38" s="150"/>
    </row>
    <row r="39" spans="1:11" ht="45.75" customHeight="1">
      <c r="A39" s="146">
        <v>25</v>
      </c>
      <c r="B39" s="146">
        <v>700</v>
      </c>
      <c r="C39" s="146">
        <v>70005</v>
      </c>
      <c r="D39" s="168" t="s">
        <v>233</v>
      </c>
      <c r="E39" s="148">
        <v>165014.91</v>
      </c>
      <c r="F39" s="148">
        <v>165014.91</v>
      </c>
      <c r="G39" s="148">
        <v>0</v>
      </c>
      <c r="H39" s="148">
        <v>165014.91</v>
      </c>
      <c r="I39" s="149" t="s">
        <v>234</v>
      </c>
      <c r="J39" s="150"/>
      <c r="K39" s="150"/>
    </row>
    <row r="40" spans="1:11" ht="45.75" customHeight="1">
      <c r="A40" s="146">
        <v>26</v>
      </c>
      <c r="B40" s="146">
        <v>700</v>
      </c>
      <c r="C40" s="146">
        <v>70005</v>
      </c>
      <c r="D40" s="147" t="s">
        <v>235</v>
      </c>
      <c r="E40" s="148">
        <v>465000</v>
      </c>
      <c r="F40" s="148">
        <v>465000</v>
      </c>
      <c r="G40" s="148">
        <v>165000</v>
      </c>
      <c r="H40" s="148">
        <v>180000</v>
      </c>
      <c r="I40" s="149" t="s">
        <v>236</v>
      </c>
      <c r="J40" s="150"/>
      <c r="K40" s="150"/>
    </row>
    <row r="41" spans="1:11" ht="48.75" customHeight="1">
      <c r="A41" s="146">
        <v>27</v>
      </c>
      <c r="B41" s="146">
        <v>700</v>
      </c>
      <c r="C41" s="146">
        <v>70005</v>
      </c>
      <c r="D41" s="147" t="s">
        <v>237</v>
      </c>
      <c r="E41" s="148">
        <v>40000</v>
      </c>
      <c r="F41" s="148">
        <v>40000</v>
      </c>
      <c r="G41" s="148">
        <v>0</v>
      </c>
      <c r="H41" s="148">
        <v>40000</v>
      </c>
      <c r="I41" s="149" t="s">
        <v>234</v>
      </c>
      <c r="J41" s="150"/>
      <c r="K41" s="150"/>
    </row>
    <row r="42" spans="1:11" ht="45.75" customHeight="1">
      <c r="A42" s="146">
        <v>28</v>
      </c>
      <c r="B42" s="146">
        <v>700</v>
      </c>
      <c r="C42" s="146">
        <v>70005</v>
      </c>
      <c r="D42" s="147" t="s">
        <v>238</v>
      </c>
      <c r="E42" s="148">
        <v>3500000</v>
      </c>
      <c r="F42" s="148">
        <v>3500000</v>
      </c>
      <c r="G42" s="169"/>
      <c r="H42" s="148"/>
      <c r="I42" s="149" t="s">
        <v>239</v>
      </c>
      <c r="J42" s="150"/>
      <c r="K42" s="150"/>
    </row>
    <row r="43" spans="1:11" ht="49.5" customHeight="1">
      <c r="A43" s="146">
        <v>29</v>
      </c>
      <c r="B43" s="146">
        <v>700</v>
      </c>
      <c r="C43" s="146">
        <v>70005</v>
      </c>
      <c r="D43" s="147" t="s">
        <v>240</v>
      </c>
      <c r="E43" s="148">
        <v>4000</v>
      </c>
      <c r="F43" s="148">
        <v>4000</v>
      </c>
      <c r="G43" s="148">
        <v>4000</v>
      </c>
      <c r="H43" s="148"/>
      <c r="I43" s="152" t="s">
        <v>220</v>
      </c>
      <c r="J43" s="150"/>
      <c r="K43" s="150"/>
    </row>
    <row r="44" spans="1:11" ht="49.5" customHeight="1">
      <c r="A44" s="146">
        <v>30</v>
      </c>
      <c r="B44" s="146">
        <v>700</v>
      </c>
      <c r="C44" s="146">
        <v>70005</v>
      </c>
      <c r="D44" s="147" t="s">
        <v>241</v>
      </c>
      <c r="E44" s="148">
        <v>9832.47</v>
      </c>
      <c r="F44" s="148">
        <v>9832.47</v>
      </c>
      <c r="G44" s="148">
        <v>9832.47</v>
      </c>
      <c r="H44" s="148"/>
      <c r="I44" s="152" t="s">
        <v>220</v>
      </c>
      <c r="J44" s="150"/>
      <c r="K44" s="150"/>
    </row>
    <row r="45" spans="1:11" ht="45" customHeight="1">
      <c r="A45" s="146">
        <v>31</v>
      </c>
      <c r="B45" s="146">
        <v>700</v>
      </c>
      <c r="C45" s="146">
        <v>70005</v>
      </c>
      <c r="D45" s="147" t="s">
        <v>242</v>
      </c>
      <c r="E45" s="148">
        <v>8938.61</v>
      </c>
      <c r="F45" s="148">
        <v>8938.61</v>
      </c>
      <c r="G45" s="148">
        <v>8938.61</v>
      </c>
      <c r="H45" s="148"/>
      <c r="I45" s="149" t="s">
        <v>220</v>
      </c>
      <c r="J45" s="150"/>
      <c r="K45" s="150"/>
    </row>
    <row r="46" spans="1:11" ht="41.25" customHeight="1">
      <c r="A46" s="146">
        <v>32</v>
      </c>
      <c r="B46" s="146">
        <v>700</v>
      </c>
      <c r="C46" s="146">
        <v>70005</v>
      </c>
      <c r="D46" s="147" t="s">
        <v>243</v>
      </c>
      <c r="E46" s="148">
        <v>7100</v>
      </c>
      <c r="F46" s="148">
        <v>7100</v>
      </c>
      <c r="G46" s="148">
        <v>7100</v>
      </c>
      <c r="H46" s="148"/>
      <c r="I46" s="149" t="s">
        <v>220</v>
      </c>
      <c r="J46" s="150"/>
      <c r="K46" s="150"/>
    </row>
    <row r="47" spans="1:11" ht="53.25" customHeight="1">
      <c r="A47" s="146">
        <v>33</v>
      </c>
      <c r="B47" s="146">
        <v>700</v>
      </c>
      <c r="C47" s="146">
        <v>70005</v>
      </c>
      <c r="D47" s="147" t="s">
        <v>244</v>
      </c>
      <c r="E47" s="148">
        <v>10194.27</v>
      </c>
      <c r="F47" s="148">
        <v>10194.27</v>
      </c>
      <c r="G47" s="148">
        <v>10194.27</v>
      </c>
      <c r="H47" s="148"/>
      <c r="I47" s="149" t="s">
        <v>220</v>
      </c>
      <c r="J47" s="150"/>
      <c r="K47" s="150"/>
    </row>
    <row r="48" spans="1:11" ht="53.25" customHeight="1">
      <c r="A48" s="146">
        <v>34</v>
      </c>
      <c r="B48" s="146">
        <v>700</v>
      </c>
      <c r="C48" s="146">
        <v>70005</v>
      </c>
      <c r="D48" s="147" t="s">
        <v>245</v>
      </c>
      <c r="E48" s="148">
        <v>6852.93</v>
      </c>
      <c r="F48" s="148">
        <v>6852.93</v>
      </c>
      <c r="G48" s="148">
        <v>6852.93</v>
      </c>
      <c r="H48" s="148"/>
      <c r="I48" s="149" t="s">
        <v>234</v>
      </c>
      <c r="J48" s="150"/>
      <c r="K48" s="150"/>
    </row>
    <row r="49" spans="1:11" ht="42" customHeight="1">
      <c r="A49" s="146">
        <v>35</v>
      </c>
      <c r="B49" s="146">
        <v>700</v>
      </c>
      <c r="C49" s="146">
        <v>70005</v>
      </c>
      <c r="D49" s="147" t="s">
        <v>246</v>
      </c>
      <c r="E49" s="148">
        <v>50000</v>
      </c>
      <c r="F49" s="148">
        <v>50000</v>
      </c>
      <c r="G49" s="148">
        <v>50000</v>
      </c>
      <c r="H49" s="148">
        <v>0</v>
      </c>
      <c r="I49" s="149" t="s">
        <v>234</v>
      </c>
      <c r="J49" s="150"/>
      <c r="K49" s="150"/>
    </row>
    <row r="50" spans="1:11" ht="41.25" customHeight="1">
      <c r="A50" s="153" t="s">
        <v>247</v>
      </c>
      <c r="B50" s="153"/>
      <c r="C50" s="153"/>
      <c r="D50" s="154" t="s">
        <v>205</v>
      </c>
      <c r="E50" s="162">
        <f>SUM(E38:E49)</f>
        <v>4786642.59</v>
      </c>
      <c r="F50" s="162">
        <f>SUM(F38:F49)</f>
        <v>4786642.59</v>
      </c>
      <c r="G50" s="162">
        <f>SUM(G38:G49)</f>
        <v>261918.28</v>
      </c>
      <c r="H50" s="162">
        <f>H38+H39+H40+H41+H42+H43+H44+H45+H46+H47+H48+H49</f>
        <v>652414.91</v>
      </c>
      <c r="I50" s="166" t="s">
        <v>248</v>
      </c>
      <c r="J50" s="167"/>
      <c r="K50" s="167"/>
    </row>
    <row r="51" spans="1:11" ht="41.25" customHeight="1">
      <c r="A51" s="170">
        <v>36</v>
      </c>
      <c r="B51" s="170">
        <v>750</v>
      </c>
      <c r="C51" s="170">
        <v>75023</v>
      </c>
      <c r="D51" s="164" t="s">
        <v>249</v>
      </c>
      <c r="E51" s="171">
        <v>0</v>
      </c>
      <c r="F51" s="171">
        <v>0</v>
      </c>
      <c r="G51" s="171">
        <v>0</v>
      </c>
      <c r="H51" s="171"/>
      <c r="I51" s="172"/>
      <c r="J51" s="173"/>
      <c r="K51" s="173"/>
    </row>
    <row r="52" spans="1:11" ht="41.25" customHeight="1">
      <c r="A52" s="174"/>
      <c r="B52" s="174"/>
      <c r="C52" s="174"/>
      <c r="D52" s="154" t="s">
        <v>250</v>
      </c>
      <c r="E52" s="175">
        <v>4500</v>
      </c>
      <c r="F52" s="175">
        <v>4500</v>
      </c>
      <c r="G52" s="175">
        <v>4500</v>
      </c>
      <c r="H52" s="175"/>
      <c r="I52" s="176"/>
      <c r="J52" s="177"/>
      <c r="K52" s="177"/>
    </row>
    <row r="53" spans="1:11" ht="42.75" customHeight="1">
      <c r="A53" s="178">
        <v>37</v>
      </c>
      <c r="B53" s="178">
        <v>754</v>
      </c>
      <c r="C53" s="178">
        <v>75412</v>
      </c>
      <c r="D53" s="179" t="s">
        <v>251</v>
      </c>
      <c r="E53" s="180">
        <v>60000</v>
      </c>
      <c r="F53" s="180">
        <v>60000</v>
      </c>
      <c r="G53" s="180">
        <v>10000</v>
      </c>
      <c r="H53" s="180">
        <v>50000</v>
      </c>
      <c r="I53" s="181" t="s">
        <v>234</v>
      </c>
      <c r="J53" s="182"/>
      <c r="K53" s="183"/>
    </row>
    <row r="54" spans="1:11" ht="42.75" customHeight="1">
      <c r="A54" s="153" t="s">
        <v>252</v>
      </c>
      <c r="B54" s="153"/>
      <c r="C54" s="153"/>
      <c r="D54" s="154" t="s">
        <v>205</v>
      </c>
      <c r="E54" s="162">
        <f>E53</f>
        <v>60000</v>
      </c>
      <c r="F54" s="162">
        <f>F53</f>
        <v>60000</v>
      </c>
      <c r="G54" s="162">
        <v>10000</v>
      </c>
      <c r="H54" s="162">
        <v>50000</v>
      </c>
      <c r="I54" s="166" t="s">
        <v>234</v>
      </c>
      <c r="J54" s="173"/>
      <c r="K54" s="167"/>
    </row>
    <row r="55" spans="1:11" ht="48.75" customHeight="1">
      <c r="A55" s="146">
        <v>38</v>
      </c>
      <c r="B55" s="146">
        <v>801</v>
      </c>
      <c r="C55" s="146">
        <v>80101</v>
      </c>
      <c r="D55" s="147" t="s">
        <v>253</v>
      </c>
      <c r="E55" s="148">
        <v>230000</v>
      </c>
      <c r="F55" s="148">
        <v>230000</v>
      </c>
      <c r="G55" s="148">
        <v>0</v>
      </c>
      <c r="H55" s="148">
        <v>69500</v>
      </c>
      <c r="I55" s="149" t="s">
        <v>254</v>
      </c>
      <c r="J55" s="150"/>
      <c r="K55" s="150"/>
    </row>
    <row r="56" spans="1:11" ht="60.75" customHeight="1">
      <c r="A56" s="146">
        <v>39</v>
      </c>
      <c r="B56" s="146">
        <v>801</v>
      </c>
      <c r="C56" s="146">
        <v>80101</v>
      </c>
      <c r="D56" s="147" t="s">
        <v>255</v>
      </c>
      <c r="E56" s="148">
        <v>227700</v>
      </c>
      <c r="F56" s="148">
        <v>227700</v>
      </c>
      <c r="G56" s="148">
        <v>0</v>
      </c>
      <c r="H56" s="148">
        <v>163850</v>
      </c>
      <c r="I56" s="149" t="s">
        <v>256</v>
      </c>
      <c r="J56" s="150"/>
      <c r="K56" s="150"/>
    </row>
    <row r="57" spans="1:11" ht="48.75" customHeight="1">
      <c r="A57" s="146">
        <v>40</v>
      </c>
      <c r="B57" s="146">
        <v>801</v>
      </c>
      <c r="C57" s="146">
        <v>80101</v>
      </c>
      <c r="D57" s="147" t="s">
        <v>257</v>
      </c>
      <c r="E57" s="148">
        <v>370000</v>
      </c>
      <c r="F57" s="148">
        <v>370000</v>
      </c>
      <c r="G57" s="148">
        <v>0</v>
      </c>
      <c r="H57" s="148">
        <v>92500</v>
      </c>
      <c r="I57" s="149" t="s">
        <v>258</v>
      </c>
      <c r="J57" s="150"/>
      <c r="K57" s="150"/>
    </row>
    <row r="58" spans="1:11" ht="45.75" customHeight="1">
      <c r="A58" s="146">
        <v>41</v>
      </c>
      <c r="B58" s="146">
        <v>801</v>
      </c>
      <c r="C58" s="146">
        <v>80101</v>
      </c>
      <c r="D58" s="147" t="s">
        <v>259</v>
      </c>
      <c r="E58" s="171">
        <v>95000</v>
      </c>
      <c r="F58" s="171">
        <v>95000</v>
      </c>
      <c r="G58" s="171">
        <v>0</v>
      </c>
      <c r="H58" s="171">
        <v>23750</v>
      </c>
      <c r="I58" s="172" t="s">
        <v>260</v>
      </c>
      <c r="J58" s="150"/>
      <c r="K58" s="150"/>
    </row>
    <row r="59" spans="1:11" ht="45.75" customHeight="1">
      <c r="A59" s="146">
        <v>42</v>
      </c>
      <c r="B59" s="146">
        <v>801</v>
      </c>
      <c r="C59" s="146">
        <v>80101</v>
      </c>
      <c r="D59" s="147" t="s">
        <v>261</v>
      </c>
      <c r="E59" s="171">
        <v>151000</v>
      </c>
      <c r="F59" s="171">
        <v>151000</v>
      </c>
      <c r="G59" s="171"/>
      <c r="H59" s="171">
        <v>22650</v>
      </c>
      <c r="I59" s="172" t="s">
        <v>262</v>
      </c>
      <c r="J59" s="150"/>
      <c r="K59" s="150"/>
    </row>
    <row r="60" spans="1:11" ht="45.75" customHeight="1">
      <c r="A60" s="146">
        <v>43</v>
      </c>
      <c r="B60" s="146">
        <v>801</v>
      </c>
      <c r="C60" s="146">
        <v>80101</v>
      </c>
      <c r="D60" s="147" t="s">
        <v>263</v>
      </c>
      <c r="E60" s="148">
        <v>60000</v>
      </c>
      <c r="F60" s="148">
        <v>60000</v>
      </c>
      <c r="G60" s="148">
        <v>0</v>
      </c>
      <c r="H60" s="148">
        <v>60000</v>
      </c>
      <c r="I60" s="149" t="s">
        <v>220</v>
      </c>
      <c r="J60" s="150"/>
      <c r="K60" s="150"/>
    </row>
    <row r="61" spans="1:11" ht="42.75" customHeight="1">
      <c r="A61" s="146">
        <v>44</v>
      </c>
      <c r="B61" s="146">
        <v>801</v>
      </c>
      <c r="C61" s="146">
        <v>80101</v>
      </c>
      <c r="D61" s="147" t="s">
        <v>264</v>
      </c>
      <c r="E61" s="148">
        <v>14833.83</v>
      </c>
      <c r="F61" s="148">
        <v>14833.83</v>
      </c>
      <c r="G61" s="148">
        <v>14833.83</v>
      </c>
      <c r="H61" s="148"/>
      <c r="I61" s="149" t="s">
        <v>220</v>
      </c>
      <c r="J61" s="150"/>
      <c r="K61" s="150"/>
    </row>
    <row r="62" spans="1:11" ht="45.75" customHeight="1">
      <c r="A62" s="146">
        <v>45</v>
      </c>
      <c r="B62" s="146">
        <v>801</v>
      </c>
      <c r="C62" s="146">
        <v>80101</v>
      </c>
      <c r="D62" s="147" t="s">
        <v>265</v>
      </c>
      <c r="E62" s="148">
        <v>6130.42</v>
      </c>
      <c r="F62" s="148">
        <v>6130.42</v>
      </c>
      <c r="G62" s="148">
        <v>6130.42</v>
      </c>
      <c r="H62" s="148"/>
      <c r="I62" s="149" t="s">
        <v>220</v>
      </c>
      <c r="J62" s="150"/>
      <c r="K62" s="150"/>
    </row>
    <row r="63" spans="1:11" ht="39.75" customHeight="1">
      <c r="A63" s="153" t="s">
        <v>266</v>
      </c>
      <c r="B63" s="153"/>
      <c r="C63" s="153"/>
      <c r="D63" s="161" t="s">
        <v>205</v>
      </c>
      <c r="E63" s="162">
        <f>SUM(E55:E62)</f>
        <v>1154664.25</v>
      </c>
      <c r="F63" s="162">
        <f>SUM(F55:F62)</f>
        <v>1154664.25</v>
      </c>
      <c r="G63" s="162">
        <f>SUM(G55:G62)</f>
        <v>20964.25</v>
      </c>
      <c r="H63" s="162">
        <f>SUM(H55:H62)</f>
        <v>432250</v>
      </c>
      <c r="I63" s="166" t="s">
        <v>267</v>
      </c>
      <c r="J63" s="167"/>
      <c r="K63" s="167"/>
    </row>
    <row r="64" spans="1:11" ht="47.25" customHeight="1">
      <c r="A64" s="146">
        <v>46</v>
      </c>
      <c r="B64" s="146">
        <v>900</v>
      </c>
      <c r="C64" s="146">
        <v>90015</v>
      </c>
      <c r="D64" s="147" t="s">
        <v>268</v>
      </c>
      <c r="E64" s="148">
        <v>150000</v>
      </c>
      <c r="F64" s="148">
        <v>150000</v>
      </c>
      <c r="G64" s="148"/>
      <c r="H64" s="148">
        <v>150000</v>
      </c>
      <c r="I64" s="149" t="s">
        <v>220</v>
      </c>
      <c r="J64" s="150"/>
      <c r="K64" s="150"/>
    </row>
    <row r="65" spans="1:11" ht="45.75" customHeight="1">
      <c r="A65" s="146">
        <v>47</v>
      </c>
      <c r="B65" s="146">
        <v>900</v>
      </c>
      <c r="C65" s="146">
        <v>90015</v>
      </c>
      <c r="D65" s="147" t="s">
        <v>269</v>
      </c>
      <c r="E65" s="148">
        <v>6725.24</v>
      </c>
      <c r="F65" s="148">
        <v>6725.24</v>
      </c>
      <c r="G65" s="148">
        <v>6725.24</v>
      </c>
      <c r="H65" s="148"/>
      <c r="I65" s="149" t="s">
        <v>220</v>
      </c>
      <c r="J65" s="150"/>
      <c r="K65" s="150"/>
    </row>
    <row r="66" spans="1:11" ht="45.75" customHeight="1">
      <c r="A66" s="146">
        <v>48</v>
      </c>
      <c r="B66" s="146">
        <v>900</v>
      </c>
      <c r="C66" s="146">
        <v>90015</v>
      </c>
      <c r="D66" s="147" t="s">
        <v>270</v>
      </c>
      <c r="E66" s="148">
        <v>4000</v>
      </c>
      <c r="F66" s="148">
        <v>4000</v>
      </c>
      <c r="G66" s="148">
        <v>4000</v>
      </c>
      <c r="H66" s="148"/>
      <c r="I66" s="149" t="s">
        <v>220</v>
      </c>
      <c r="J66" s="150"/>
      <c r="K66" s="150"/>
    </row>
    <row r="67" spans="1:11" ht="45.75" customHeight="1">
      <c r="A67" s="146">
        <v>49</v>
      </c>
      <c r="B67" s="146">
        <v>900</v>
      </c>
      <c r="C67" s="146">
        <v>90015</v>
      </c>
      <c r="D67" s="147" t="s">
        <v>271</v>
      </c>
      <c r="E67" s="148">
        <v>10800</v>
      </c>
      <c r="F67" s="148">
        <v>10800</v>
      </c>
      <c r="G67" s="148">
        <v>10800</v>
      </c>
      <c r="H67" s="148"/>
      <c r="I67" s="149" t="s">
        <v>220</v>
      </c>
      <c r="J67" s="150"/>
      <c r="K67" s="150"/>
    </row>
    <row r="68" spans="1:11" ht="47.25" customHeight="1">
      <c r="A68" s="146">
        <v>50</v>
      </c>
      <c r="B68" s="146">
        <v>900</v>
      </c>
      <c r="C68" s="146">
        <v>90015</v>
      </c>
      <c r="D68" s="147" t="s">
        <v>272</v>
      </c>
      <c r="E68" s="148">
        <v>4000</v>
      </c>
      <c r="F68" s="148">
        <v>4000</v>
      </c>
      <c r="G68" s="148">
        <v>4000</v>
      </c>
      <c r="H68" s="148"/>
      <c r="I68" s="149" t="s">
        <v>220</v>
      </c>
      <c r="J68" s="150"/>
      <c r="K68" s="150"/>
    </row>
    <row r="69" spans="1:11" ht="42.75" customHeight="1">
      <c r="A69" s="146">
        <v>51</v>
      </c>
      <c r="B69" s="146">
        <v>900</v>
      </c>
      <c r="C69" s="146">
        <v>90015</v>
      </c>
      <c r="D69" s="147" t="s">
        <v>273</v>
      </c>
      <c r="E69" s="148">
        <v>4000</v>
      </c>
      <c r="F69" s="148">
        <v>4000</v>
      </c>
      <c r="G69" s="148">
        <v>4000</v>
      </c>
      <c r="H69" s="148">
        <v>0</v>
      </c>
      <c r="I69" s="149" t="s">
        <v>220</v>
      </c>
      <c r="J69" s="150"/>
      <c r="K69" s="150"/>
    </row>
    <row r="70" spans="1:11" ht="45.75" customHeight="1">
      <c r="A70" s="153" t="s">
        <v>274</v>
      </c>
      <c r="B70" s="153"/>
      <c r="C70" s="153"/>
      <c r="D70" s="154" t="s">
        <v>205</v>
      </c>
      <c r="E70" s="162">
        <f>E64+E65+E66+E67+E68+E69</f>
        <v>179525.24</v>
      </c>
      <c r="F70" s="162">
        <f>F64+F65+F66+F67+F68+F69</f>
        <v>179525.24</v>
      </c>
      <c r="G70" s="162">
        <f>G64+G65+G66+G67+G68+G69</f>
        <v>29525.239999999998</v>
      </c>
      <c r="H70" s="162">
        <f>SUM(H64:H69)</f>
        <v>150000</v>
      </c>
      <c r="I70" s="166" t="s">
        <v>234</v>
      </c>
      <c r="J70" s="158"/>
      <c r="K70" s="158"/>
    </row>
    <row r="71" spans="1:11" ht="46.5" customHeight="1">
      <c r="A71" s="146">
        <v>52</v>
      </c>
      <c r="B71" s="146">
        <v>921</v>
      </c>
      <c r="C71" s="146">
        <v>92109</v>
      </c>
      <c r="D71" s="147" t="s">
        <v>275</v>
      </c>
      <c r="E71" s="148">
        <v>211300</v>
      </c>
      <c r="F71" s="148">
        <v>211300</v>
      </c>
      <c r="G71" s="148">
        <v>0</v>
      </c>
      <c r="H71" s="148">
        <v>82026</v>
      </c>
      <c r="I71" s="149" t="s">
        <v>276</v>
      </c>
      <c r="J71" s="150"/>
      <c r="K71" s="150"/>
    </row>
    <row r="72" spans="1:11" ht="39.75" customHeight="1">
      <c r="A72" s="153" t="s">
        <v>277</v>
      </c>
      <c r="B72" s="153"/>
      <c r="C72" s="153"/>
      <c r="D72" s="154" t="s">
        <v>205</v>
      </c>
      <c r="E72" s="162">
        <f>E71</f>
        <v>211300</v>
      </c>
      <c r="F72" s="162">
        <f>F71</f>
        <v>211300</v>
      </c>
      <c r="G72" s="162">
        <f>G71</f>
        <v>0</v>
      </c>
      <c r="H72" s="162">
        <f>H71</f>
        <v>82026</v>
      </c>
      <c r="I72" s="166" t="s">
        <v>278</v>
      </c>
      <c r="J72" s="158"/>
      <c r="K72" s="158"/>
    </row>
    <row r="73" spans="1:11" ht="43.5" customHeight="1">
      <c r="A73" s="184" t="s">
        <v>4</v>
      </c>
      <c r="B73" s="184"/>
      <c r="C73" s="184"/>
      <c r="D73" s="185"/>
      <c r="E73" s="186">
        <f>E19+E24+E37+E50+E52+E54+E63+E70+E72</f>
        <v>16055651.99</v>
      </c>
      <c r="F73" s="186">
        <f>F19+F24+F37+F50+F52+F54+F63+F70+F72</f>
        <v>16055651.99</v>
      </c>
      <c r="G73" s="186">
        <f>G19+G24+G37+G50+G52+G54+G63+G70+G72</f>
        <v>910249.28</v>
      </c>
      <c r="H73" s="187">
        <f>H19+H24+H37+H50+H54+H63+H70+H72</f>
        <v>6084181.3100000005</v>
      </c>
      <c r="I73" s="188" t="s">
        <v>279</v>
      </c>
      <c r="J73" s="187"/>
      <c r="K73" s="189"/>
    </row>
    <row r="74" spans="1:11" ht="12.75">
      <c r="A74" s="134" t="s">
        <v>280</v>
      </c>
      <c r="B74" s="134"/>
      <c r="C74" s="134"/>
      <c r="J74" s="134"/>
      <c r="K74" s="134"/>
    </row>
    <row r="75" spans="1:11" ht="12.75">
      <c r="A75" s="134" t="s">
        <v>281</v>
      </c>
      <c r="B75" s="134"/>
      <c r="C75" s="134"/>
      <c r="J75" s="134"/>
      <c r="K75" s="134"/>
    </row>
    <row r="76" spans="1:11" ht="12.75">
      <c r="A76" s="134" t="s">
        <v>282</v>
      </c>
      <c r="B76" s="134"/>
      <c r="C76" s="134"/>
      <c r="J76" s="134"/>
      <c r="K76" s="134"/>
    </row>
    <row r="77" spans="1:11" ht="12.75">
      <c r="A77" s="134" t="s">
        <v>283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1" ht="12.75">
      <c r="A78" s="134" t="s">
        <v>284</v>
      </c>
      <c r="B78" s="134" t="s">
        <v>285</v>
      </c>
      <c r="C78" s="134"/>
      <c r="D78" s="134"/>
      <c r="E78" s="134"/>
      <c r="F78" s="134"/>
      <c r="G78" s="134"/>
      <c r="H78" s="134"/>
      <c r="I78" s="134"/>
      <c r="J78" s="134"/>
      <c r="K78" s="134"/>
    </row>
    <row r="79" spans="1:11" ht="12.75">
      <c r="A79" s="190" t="s">
        <v>284</v>
      </c>
      <c r="B79" s="134" t="s">
        <v>286</v>
      </c>
      <c r="C79" s="134"/>
      <c r="D79" s="134"/>
      <c r="E79" s="134"/>
      <c r="F79" s="134"/>
      <c r="G79" s="134"/>
      <c r="H79" s="134"/>
      <c r="I79" s="134"/>
      <c r="J79" s="134"/>
      <c r="K79" s="134"/>
    </row>
    <row r="80" spans="1:11" ht="7.5" customHeight="1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</row>
    <row r="81" spans="1:11" ht="9.75" customHeight="1">
      <c r="A81" s="134" t="s">
        <v>287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1" ht="12.75">
      <c r="A82" s="191" t="s">
        <v>288</v>
      </c>
      <c r="B82" s="191"/>
      <c r="C82" s="191"/>
      <c r="D82" s="191"/>
      <c r="E82" s="134"/>
      <c r="F82" s="134"/>
      <c r="G82" s="134"/>
      <c r="H82" s="134"/>
      <c r="I82" s="134"/>
      <c r="J82" s="134"/>
      <c r="K82" s="134"/>
    </row>
    <row r="83" spans="1:4" ht="12.75">
      <c r="A83" s="192" t="s">
        <v>289</v>
      </c>
      <c r="B83" s="192"/>
      <c r="C83" s="192"/>
      <c r="D83" s="192"/>
    </row>
    <row r="84" spans="1:4" ht="7.5" customHeight="1">
      <c r="A84" s="192"/>
      <c r="B84" s="192"/>
      <c r="C84" s="192"/>
      <c r="D84" s="192"/>
    </row>
    <row r="85" ht="12.75">
      <c r="A85" s="133" t="s">
        <v>290</v>
      </c>
    </row>
    <row r="86" ht="12.75">
      <c r="A86" s="133" t="s">
        <v>291</v>
      </c>
    </row>
    <row r="87" ht="12.75">
      <c r="A87" s="133" t="s">
        <v>292</v>
      </c>
    </row>
    <row r="88" ht="12.75">
      <c r="B88" s="133" t="s">
        <v>293</v>
      </c>
    </row>
    <row r="89" spans="1:4" ht="12.75">
      <c r="A89" s="193"/>
      <c r="B89" s="192" t="s">
        <v>294</v>
      </c>
      <c r="C89" s="192"/>
      <c r="D89" s="194"/>
    </row>
  </sheetData>
  <mergeCells count="23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9:C19"/>
    <mergeCell ref="A24:C24"/>
    <mergeCell ref="A37:C37"/>
    <mergeCell ref="A50:C50"/>
    <mergeCell ref="A54:C54"/>
    <mergeCell ref="A63:C63"/>
    <mergeCell ref="A70:C70"/>
    <mergeCell ref="A72:C72"/>
    <mergeCell ref="A73:C7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" sqref="D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10.140625" style="0" customWidth="1"/>
    <col min="4" max="4" width="49.140625" style="0" customWidth="1"/>
    <col min="5" max="6" width="21.140625" style="0" customWidth="1"/>
    <col min="7" max="7" width="14.7109375" style="0" customWidth="1"/>
  </cols>
  <sheetData>
    <row r="1" ht="12.75">
      <c r="D1" t="s">
        <v>295</v>
      </c>
    </row>
    <row r="2" ht="12.75">
      <c r="D2" t="s">
        <v>296</v>
      </c>
    </row>
    <row r="3" spans="1:6" ht="22.5" customHeight="1">
      <c r="A3" s="195" t="s">
        <v>297</v>
      </c>
      <c r="B3" s="195"/>
      <c r="C3" s="195"/>
      <c r="D3" s="195"/>
      <c r="E3" s="195"/>
      <c r="F3" s="195"/>
    </row>
    <row r="4" spans="4:6" ht="19.5" customHeight="1">
      <c r="D4" s="196"/>
      <c r="E4" s="197"/>
      <c r="F4" s="197"/>
    </row>
    <row r="5" spans="1:7" ht="15" customHeight="1">
      <c r="A5" s="198" t="s">
        <v>178</v>
      </c>
      <c r="B5" s="198" t="s">
        <v>2</v>
      </c>
      <c r="C5" s="198" t="s">
        <v>65</v>
      </c>
      <c r="D5" s="199" t="s">
        <v>298</v>
      </c>
      <c r="E5" s="199" t="s">
        <v>299</v>
      </c>
      <c r="F5" s="199"/>
      <c r="G5" s="199"/>
    </row>
    <row r="6" spans="1:7" ht="10.5" customHeight="1">
      <c r="A6" s="198"/>
      <c r="B6" s="198"/>
      <c r="C6" s="198"/>
      <c r="D6" s="199"/>
      <c r="E6" s="199"/>
      <c r="F6" s="199"/>
      <c r="G6" s="199"/>
    </row>
    <row r="7" spans="1:7" ht="13.5" customHeight="1">
      <c r="A7" s="198"/>
      <c r="B7" s="198"/>
      <c r="C7" s="198"/>
      <c r="D7" s="199"/>
      <c r="E7" s="199" t="s">
        <v>300</v>
      </c>
      <c r="F7" s="199" t="s">
        <v>12</v>
      </c>
      <c r="G7" s="200" t="s">
        <v>301</v>
      </c>
    </row>
    <row r="8" spans="1:7" ht="7.5" customHeight="1">
      <c r="A8" s="201">
        <v>1</v>
      </c>
      <c r="B8" s="201">
        <v>2</v>
      </c>
      <c r="C8" s="201">
        <v>3</v>
      </c>
      <c r="D8" s="201">
        <v>4</v>
      </c>
      <c r="E8" s="201">
        <v>5</v>
      </c>
      <c r="F8" s="201">
        <v>6</v>
      </c>
      <c r="G8" s="202">
        <v>7</v>
      </c>
    </row>
    <row r="9" spans="1:7" ht="23.25" customHeight="1">
      <c r="A9" s="203">
        <v>1</v>
      </c>
      <c r="B9" s="203">
        <v>921</v>
      </c>
      <c r="C9" s="203">
        <v>92109</v>
      </c>
      <c r="D9" s="204" t="s">
        <v>302</v>
      </c>
      <c r="E9" s="205">
        <v>103000</v>
      </c>
      <c r="F9" s="205">
        <v>1110</v>
      </c>
      <c r="G9" s="206">
        <f>SUM(E9:F9)</f>
        <v>104110</v>
      </c>
    </row>
    <row r="10" spans="1:7" ht="23.25" customHeight="1">
      <c r="A10" s="203">
        <v>2</v>
      </c>
      <c r="B10" s="203">
        <v>921</v>
      </c>
      <c r="C10" s="203">
        <v>92116</v>
      </c>
      <c r="D10" s="204" t="s">
        <v>303</v>
      </c>
      <c r="E10" s="205">
        <v>317000</v>
      </c>
      <c r="F10" s="205"/>
      <c r="G10" s="207">
        <f>SUM(E10:F10)</f>
        <v>317000</v>
      </c>
    </row>
    <row r="11" spans="1:7" s="196" customFormat="1" ht="30" customHeight="1">
      <c r="A11" s="208" t="s">
        <v>4</v>
      </c>
      <c r="B11" s="208"/>
      <c r="C11" s="208"/>
      <c r="D11" s="208"/>
      <c r="E11" s="209">
        <f>SUM(E9:E10)</f>
        <v>420000</v>
      </c>
      <c r="F11" s="209">
        <f>SUM(F9)</f>
        <v>1110</v>
      </c>
      <c r="G11" s="209">
        <f>SUM(G9:G10)</f>
        <v>421110</v>
      </c>
    </row>
    <row r="12" spans="1:7" s="212" customFormat="1" ht="30" customHeight="1">
      <c r="A12" s="210"/>
      <c r="B12" s="210"/>
      <c r="C12" s="210"/>
      <c r="D12" s="210"/>
      <c r="E12" s="211"/>
      <c r="F12" s="211"/>
      <c r="G12" s="211"/>
    </row>
    <row r="13" spans="1:2" ht="12.75">
      <c r="A13" s="213"/>
      <c r="B13" t="s">
        <v>304</v>
      </c>
    </row>
    <row r="14" ht="12.75">
      <c r="A14" s="214"/>
    </row>
  </sheetData>
  <mergeCells count="7">
    <mergeCell ref="A3:F3"/>
    <mergeCell ref="A5:A7"/>
    <mergeCell ref="B5:B7"/>
    <mergeCell ref="C5:C7"/>
    <mergeCell ref="D5:D7"/>
    <mergeCell ref="E5:G6"/>
    <mergeCell ref="A11:D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A4" sqref="A4"/>
    </sheetView>
  </sheetViews>
  <sheetFormatPr defaultColWidth="12.57421875" defaultRowHeight="12.75"/>
  <cols>
    <col min="1" max="1" width="10.140625" style="0" customWidth="1"/>
    <col min="2" max="2" width="13.7109375" style="0" customWidth="1"/>
    <col min="3" max="3" width="11.421875" style="0" customWidth="1"/>
    <col min="4" max="4" width="24.7109375" style="0" customWidth="1"/>
    <col min="5" max="5" width="18.7109375" style="0" customWidth="1"/>
    <col min="6" max="16384" width="11.57421875" style="0" customWidth="1"/>
  </cols>
  <sheetData>
    <row r="2" spans="1:5" ht="12.75">
      <c r="A2" s="215"/>
      <c r="B2" s="215"/>
      <c r="C2" s="216" t="s">
        <v>305</v>
      </c>
      <c r="D2" s="216"/>
      <c r="E2" s="216"/>
    </row>
    <row r="3" spans="1:5" ht="12.75">
      <c r="A3" s="215"/>
      <c r="B3" s="215"/>
      <c r="C3" s="217"/>
      <c r="D3" s="216" t="s">
        <v>306</v>
      </c>
      <c r="E3" s="216"/>
    </row>
    <row r="4" spans="1:5" ht="43.5" customHeight="1">
      <c r="A4" s="218" t="s">
        <v>307</v>
      </c>
      <c r="B4" s="218"/>
      <c r="C4" s="218"/>
      <c r="D4" s="218"/>
      <c r="E4" s="218"/>
    </row>
    <row r="5" spans="1:5" ht="43.5" customHeight="1">
      <c r="A5" s="218"/>
      <c r="B5" s="218"/>
      <c r="C5" s="218"/>
      <c r="D5" s="218"/>
      <c r="E5" s="218"/>
    </row>
    <row r="6" spans="1:5" ht="15">
      <c r="A6" s="218"/>
      <c r="B6" s="218"/>
      <c r="C6" s="218"/>
      <c r="D6" s="218"/>
      <c r="E6" s="218"/>
    </row>
    <row r="7" spans="1:5" ht="12.75">
      <c r="A7" s="215"/>
      <c r="B7" s="215"/>
      <c r="C7" s="215"/>
      <c r="D7" s="219"/>
      <c r="E7" s="220"/>
    </row>
    <row r="8" spans="1:5" ht="12.75" customHeight="1">
      <c r="A8" s="221" t="s">
        <v>178</v>
      </c>
      <c r="B8" s="221" t="s">
        <v>2</v>
      </c>
      <c r="C8" s="221" t="s">
        <v>65</v>
      </c>
      <c r="D8" s="222" t="s">
        <v>308</v>
      </c>
      <c r="E8" s="222" t="s">
        <v>299</v>
      </c>
    </row>
    <row r="9" spans="1:5" ht="12.75">
      <c r="A9" s="221"/>
      <c r="B9" s="221"/>
      <c r="C9" s="221"/>
      <c r="D9" s="222"/>
      <c r="E9" s="222"/>
    </row>
    <row r="10" spans="1:5" ht="12.75">
      <c r="A10" s="221"/>
      <c r="B10" s="221"/>
      <c r="C10" s="221"/>
      <c r="D10" s="222"/>
      <c r="E10" s="222"/>
    </row>
    <row r="11" spans="1:5" ht="12.75">
      <c r="A11" s="223">
        <v>1</v>
      </c>
      <c r="B11" s="223">
        <v>2</v>
      </c>
      <c r="C11" s="223">
        <v>3</v>
      </c>
      <c r="D11" s="223">
        <v>4</v>
      </c>
      <c r="E11" s="223">
        <v>5</v>
      </c>
    </row>
    <row r="12" spans="1:5" ht="24.75" customHeight="1">
      <c r="A12" s="224" t="s">
        <v>309</v>
      </c>
      <c r="B12" s="224"/>
      <c r="C12" s="224"/>
      <c r="D12" s="225" t="s">
        <v>310</v>
      </c>
      <c r="E12" s="226"/>
    </row>
    <row r="13" spans="1:5" ht="19.5" customHeight="1">
      <c r="A13" s="227">
        <v>1</v>
      </c>
      <c r="B13" s="227">
        <v>851</v>
      </c>
      <c r="C13" s="227">
        <v>85149</v>
      </c>
      <c r="D13" s="228" t="s">
        <v>311</v>
      </c>
      <c r="E13" s="229">
        <v>100000</v>
      </c>
    </row>
    <row r="14" spans="1:5" ht="19.5" customHeight="1">
      <c r="A14" s="227"/>
      <c r="B14" s="227"/>
      <c r="C14" s="227"/>
      <c r="D14" s="228" t="s">
        <v>312</v>
      </c>
      <c r="E14" s="229">
        <v>-36280</v>
      </c>
    </row>
    <row r="15" spans="1:5" ht="19.5" customHeight="1">
      <c r="A15" s="227"/>
      <c r="B15" s="227"/>
      <c r="C15" s="227"/>
      <c r="D15" s="228" t="s">
        <v>250</v>
      </c>
      <c r="E15" s="229">
        <f>SUM(E13:E14)</f>
        <v>63720</v>
      </c>
    </row>
    <row r="16" spans="1:5" ht="18" customHeight="1">
      <c r="A16" s="230">
        <v>2</v>
      </c>
      <c r="B16" s="230">
        <v>801</v>
      </c>
      <c r="C16" s="230">
        <v>80104</v>
      </c>
      <c r="D16" s="231" t="s">
        <v>313</v>
      </c>
      <c r="E16" s="232">
        <v>16000</v>
      </c>
    </row>
    <row r="17" spans="1:5" ht="19.5" customHeight="1">
      <c r="A17" s="233">
        <v>3</v>
      </c>
      <c r="B17" s="233">
        <v>750</v>
      </c>
      <c r="C17" s="233">
        <v>75095</v>
      </c>
      <c r="D17" s="234" t="s">
        <v>314</v>
      </c>
      <c r="E17" s="235">
        <v>21777</v>
      </c>
    </row>
    <row r="18" spans="1:5" ht="19.5" customHeight="1">
      <c r="A18" s="225" t="s">
        <v>4</v>
      </c>
      <c r="B18" s="225"/>
      <c r="C18" s="225"/>
      <c r="D18" s="225"/>
      <c r="E18" s="236">
        <f>SUM(E15:E17)</f>
        <v>101497</v>
      </c>
    </row>
    <row r="19" ht="11.25" customHeight="1"/>
    <row r="20" spans="1:5" ht="12.75" customHeight="1">
      <c r="A20" s="237" t="s">
        <v>315</v>
      </c>
      <c r="B20" s="237"/>
      <c r="C20" s="237"/>
      <c r="D20" s="237"/>
      <c r="E20" s="237"/>
    </row>
    <row r="21" spans="1:5" ht="12.75">
      <c r="A21" s="237"/>
      <c r="B21" s="237"/>
      <c r="C21" s="237"/>
      <c r="D21" s="237"/>
      <c r="E21" s="237"/>
    </row>
    <row r="22" spans="1:5" ht="12.75">
      <c r="A22" s="237"/>
      <c r="B22" s="237"/>
      <c r="C22" s="237"/>
      <c r="D22" s="237"/>
      <c r="E22" s="237"/>
    </row>
    <row r="23" spans="1:5" ht="7.5" customHeight="1">
      <c r="A23" s="237"/>
      <c r="B23" s="237"/>
      <c r="C23" s="237"/>
      <c r="D23" s="237"/>
      <c r="E23" s="237"/>
    </row>
  </sheetData>
  <mergeCells count="11">
    <mergeCell ref="C2:E2"/>
    <mergeCell ref="D3:E3"/>
    <mergeCell ref="A4:E4"/>
    <mergeCell ref="A8:A10"/>
    <mergeCell ref="B8:B10"/>
    <mergeCell ref="C8:C10"/>
    <mergeCell ref="D8:D10"/>
    <mergeCell ref="E8:E10"/>
    <mergeCell ref="A12:C12"/>
    <mergeCell ref="A18:D18"/>
    <mergeCell ref="A20:E2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C16" sqref="C16"/>
    </sheetView>
  </sheetViews>
  <sheetFormatPr defaultColWidth="11.421875" defaultRowHeight="12.75"/>
  <cols>
    <col min="1" max="1" width="4.00390625" style="238" customWidth="1"/>
    <col min="2" max="2" width="19.57421875" style="238" customWidth="1"/>
    <col min="3" max="3" width="9.7109375" style="238" customWidth="1"/>
    <col min="4" max="4" width="9.28125" style="238" customWidth="1"/>
    <col min="5" max="5" width="11.7109375" style="238" customWidth="1"/>
    <col min="6" max="6" width="9.140625" style="238" customWidth="1"/>
    <col min="7" max="7" width="10.140625" style="238" customWidth="1"/>
    <col min="8" max="8" width="10.7109375" style="238" customWidth="1"/>
    <col min="9" max="10" width="11.57421875" style="238" customWidth="1"/>
    <col min="11" max="11" width="9.7109375" style="238" customWidth="1"/>
    <col min="12" max="12" width="9.00390625" style="238" customWidth="1"/>
    <col min="13" max="13" width="9.7109375" style="238" customWidth="1"/>
    <col min="14" max="14" width="8.57421875" style="238" customWidth="1"/>
    <col min="15" max="15" width="11.140625" style="238" customWidth="1"/>
    <col min="16" max="16" width="9.00390625" style="238" customWidth="1"/>
    <col min="17" max="17" width="13.140625" style="238" customWidth="1"/>
    <col min="18" max="16384" width="11.28125" style="238" customWidth="1"/>
  </cols>
  <sheetData>
    <row r="1" spans="11:17" ht="12.75">
      <c r="K1" s="239"/>
      <c r="L1" s="240" t="s">
        <v>316</v>
      </c>
      <c r="M1" s="240"/>
      <c r="N1" s="240"/>
      <c r="O1" s="240"/>
      <c r="P1" s="240"/>
      <c r="Q1" s="240"/>
    </row>
    <row r="2" spans="12:17" ht="12.75">
      <c r="L2" s="240" t="s">
        <v>306</v>
      </c>
      <c r="M2" s="240"/>
      <c r="N2" s="240"/>
      <c r="O2" s="240"/>
      <c r="P2" s="240"/>
      <c r="Q2" s="241"/>
    </row>
    <row r="3" spans="1:17" ht="12.75">
      <c r="A3" s="242" t="s">
        <v>317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7" ht="10.5" customHeight="1">
      <c r="A4" s="243" t="s">
        <v>178</v>
      </c>
      <c r="B4" s="243" t="s">
        <v>318</v>
      </c>
      <c r="C4" s="244" t="s">
        <v>319</v>
      </c>
      <c r="D4" s="244" t="s">
        <v>320</v>
      </c>
      <c r="E4" s="244" t="s">
        <v>321</v>
      </c>
      <c r="F4" s="243" t="s">
        <v>7</v>
      </c>
      <c r="G4" s="243"/>
      <c r="H4" s="243" t="s">
        <v>182</v>
      </c>
      <c r="I4" s="243"/>
      <c r="J4" s="243"/>
      <c r="K4" s="243"/>
      <c r="L4" s="243"/>
      <c r="M4" s="243"/>
      <c r="N4" s="243"/>
      <c r="O4" s="243"/>
      <c r="P4" s="243"/>
      <c r="Q4" s="243"/>
    </row>
    <row r="5" spans="1:17" ht="10.5" customHeight="1">
      <c r="A5" s="243"/>
      <c r="B5" s="243"/>
      <c r="C5" s="244"/>
      <c r="D5" s="244"/>
      <c r="E5" s="244"/>
      <c r="F5" s="244" t="s">
        <v>322</v>
      </c>
      <c r="G5" s="244" t="s">
        <v>323</v>
      </c>
      <c r="H5" s="243" t="s">
        <v>324</v>
      </c>
      <c r="I5" s="243"/>
      <c r="J5" s="243"/>
      <c r="K5" s="243"/>
      <c r="L5" s="243"/>
      <c r="M5" s="243"/>
      <c r="N5" s="243"/>
      <c r="O5" s="243"/>
      <c r="P5" s="243"/>
      <c r="Q5" s="243"/>
    </row>
    <row r="6" spans="1:17" ht="10.5" customHeight="1">
      <c r="A6" s="243"/>
      <c r="B6" s="243"/>
      <c r="C6" s="244"/>
      <c r="D6" s="244"/>
      <c r="E6" s="244"/>
      <c r="F6" s="244"/>
      <c r="G6" s="244"/>
      <c r="H6" s="244" t="s">
        <v>325</v>
      </c>
      <c r="I6" s="243" t="s">
        <v>326</v>
      </c>
      <c r="J6" s="243"/>
      <c r="K6" s="243"/>
      <c r="L6" s="243"/>
      <c r="M6" s="243"/>
      <c r="N6" s="243"/>
      <c r="O6" s="243"/>
      <c r="P6" s="243"/>
      <c r="Q6" s="243"/>
    </row>
    <row r="7" spans="1:17" ht="14.25" customHeight="1">
      <c r="A7" s="243"/>
      <c r="B7" s="243"/>
      <c r="C7" s="244"/>
      <c r="D7" s="244"/>
      <c r="E7" s="244"/>
      <c r="F7" s="244"/>
      <c r="G7" s="244"/>
      <c r="H7" s="244"/>
      <c r="I7" s="243" t="s">
        <v>327</v>
      </c>
      <c r="J7" s="243"/>
      <c r="K7" s="243"/>
      <c r="L7" s="243"/>
      <c r="M7" s="243" t="s">
        <v>328</v>
      </c>
      <c r="N7" s="243"/>
      <c r="O7" s="243"/>
      <c r="P7" s="243"/>
      <c r="Q7" s="243"/>
    </row>
    <row r="8" spans="1:17" ht="12.75" customHeight="1">
      <c r="A8" s="243"/>
      <c r="B8" s="243"/>
      <c r="C8" s="244"/>
      <c r="D8" s="244"/>
      <c r="E8" s="244"/>
      <c r="F8" s="244"/>
      <c r="G8" s="244"/>
      <c r="H8" s="244"/>
      <c r="I8" s="244" t="s">
        <v>329</v>
      </c>
      <c r="J8" s="243" t="s">
        <v>330</v>
      </c>
      <c r="K8" s="243"/>
      <c r="L8" s="243"/>
      <c r="M8" s="245" t="s">
        <v>331</v>
      </c>
      <c r="N8" s="244" t="s">
        <v>330</v>
      </c>
      <c r="O8" s="244"/>
      <c r="P8" s="244"/>
      <c r="Q8" s="244"/>
    </row>
    <row r="9" spans="1:17" ht="21" customHeight="1">
      <c r="A9" s="243"/>
      <c r="B9" s="243"/>
      <c r="C9" s="244"/>
      <c r="D9" s="244"/>
      <c r="E9" s="244"/>
      <c r="F9" s="244"/>
      <c r="G9" s="244"/>
      <c r="H9" s="244"/>
      <c r="I9" s="244"/>
      <c r="J9" s="244" t="s">
        <v>332</v>
      </c>
      <c r="K9" s="244" t="s">
        <v>333</v>
      </c>
      <c r="L9" s="244" t="s">
        <v>334</v>
      </c>
      <c r="M9" s="245"/>
      <c r="N9" s="246" t="s">
        <v>335</v>
      </c>
      <c r="O9" s="246" t="s">
        <v>336</v>
      </c>
      <c r="P9" s="246" t="s">
        <v>333</v>
      </c>
      <c r="Q9" s="246" t="s">
        <v>337</v>
      </c>
    </row>
    <row r="10" spans="1:17" ht="7.5" customHeight="1">
      <c r="A10" s="247">
        <v>1</v>
      </c>
      <c r="B10" s="247">
        <v>2</v>
      </c>
      <c r="C10" s="247">
        <v>3</v>
      </c>
      <c r="D10" s="247">
        <v>4</v>
      </c>
      <c r="E10" s="247">
        <v>5</v>
      </c>
      <c r="F10" s="247">
        <v>6</v>
      </c>
      <c r="G10" s="247">
        <v>7</v>
      </c>
      <c r="H10" s="247">
        <v>8</v>
      </c>
      <c r="I10" s="247">
        <v>9</v>
      </c>
      <c r="J10" s="247">
        <v>10</v>
      </c>
      <c r="K10" s="247">
        <v>11</v>
      </c>
      <c r="L10" s="247">
        <v>12</v>
      </c>
      <c r="M10" s="247">
        <v>13</v>
      </c>
      <c r="N10" s="247">
        <v>14</v>
      </c>
      <c r="O10" s="247">
        <v>15</v>
      </c>
      <c r="P10" s="247">
        <v>16</v>
      </c>
      <c r="Q10" s="247">
        <v>17</v>
      </c>
    </row>
    <row r="11" spans="1:17" s="252" customFormat="1" ht="10.5">
      <c r="A11" s="248">
        <v>1</v>
      </c>
      <c r="B11" s="249" t="s">
        <v>338</v>
      </c>
      <c r="C11" s="250" t="s">
        <v>339</v>
      </c>
      <c r="D11" s="250"/>
      <c r="E11" s="251">
        <f>E16+E25</f>
        <v>1071777</v>
      </c>
      <c r="F11" s="251">
        <f>F16+F25</f>
        <v>211121.26</v>
      </c>
      <c r="G11" s="251">
        <f>G16+G25</f>
        <v>860655.74</v>
      </c>
      <c r="H11" s="251">
        <f>H16+H25</f>
        <v>1071777</v>
      </c>
      <c r="I11" s="251">
        <f>I16+I25</f>
        <v>211121.26</v>
      </c>
      <c r="J11" s="251">
        <f>J16</f>
        <v>139344.26</v>
      </c>
      <c r="K11" s="251"/>
      <c r="L11" s="251">
        <f>L16+L25</f>
        <v>71777</v>
      </c>
      <c r="M11" s="251">
        <f>M16+M25</f>
        <v>860655.74</v>
      </c>
      <c r="N11" s="251"/>
      <c r="O11" s="251">
        <f>O17</f>
        <v>860655.74</v>
      </c>
      <c r="P11" s="251"/>
      <c r="Q11" s="251">
        <f>Q25</f>
        <v>0</v>
      </c>
    </row>
    <row r="12" spans="1:17" ht="12.75">
      <c r="A12" s="253" t="s">
        <v>340</v>
      </c>
      <c r="B12" s="254" t="s">
        <v>341</v>
      </c>
      <c r="C12" s="255" t="s">
        <v>342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3" spans="1:17" ht="12.75">
      <c r="A13" s="253"/>
      <c r="B13" s="254" t="s">
        <v>343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</row>
    <row r="14" spans="1:17" ht="12.75">
      <c r="A14" s="253"/>
      <c r="B14" s="254" t="s">
        <v>344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</row>
    <row r="15" spans="1:17" ht="12.75">
      <c r="A15" s="253"/>
      <c r="B15" s="254" t="s">
        <v>345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</row>
    <row r="16" spans="1:17" ht="12.75">
      <c r="A16" s="253"/>
      <c r="B16" s="254" t="s">
        <v>346</v>
      </c>
      <c r="C16" s="251"/>
      <c r="D16" s="256"/>
      <c r="E16" s="251">
        <v>1050000</v>
      </c>
      <c r="F16" s="251">
        <f>F17</f>
        <v>189344.26</v>
      </c>
      <c r="G16" s="251">
        <f>G17</f>
        <v>860655.74</v>
      </c>
      <c r="H16" s="251">
        <v>1050000</v>
      </c>
      <c r="I16" s="251">
        <f>J16+L16</f>
        <v>189344.26</v>
      </c>
      <c r="J16" s="251">
        <v>139344.26</v>
      </c>
      <c r="K16" s="251"/>
      <c r="L16" s="251">
        <f>L17</f>
        <v>50000</v>
      </c>
      <c r="M16" s="251">
        <f>O16</f>
        <v>860655.74</v>
      </c>
      <c r="N16" s="251"/>
      <c r="O16" s="251">
        <f>O17</f>
        <v>860655.74</v>
      </c>
      <c r="P16" s="251"/>
      <c r="Q16" s="251">
        <v>0</v>
      </c>
    </row>
    <row r="17" spans="1:17" ht="12.75">
      <c r="A17" s="253"/>
      <c r="B17" s="254" t="s">
        <v>347</v>
      </c>
      <c r="C17" s="257"/>
      <c r="D17" s="258" t="s">
        <v>348</v>
      </c>
      <c r="E17" s="257">
        <f>E16</f>
        <v>1050000</v>
      </c>
      <c r="F17" s="257">
        <v>189344.26</v>
      </c>
      <c r="G17" s="257">
        <v>860655.74</v>
      </c>
      <c r="H17" s="257">
        <v>1050000</v>
      </c>
      <c r="I17" s="257">
        <f>J17+L17</f>
        <v>189344.26</v>
      </c>
      <c r="J17" s="257">
        <v>139344.26</v>
      </c>
      <c r="K17" s="257"/>
      <c r="L17" s="257">
        <v>50000</v>
      </c>
      <c r="M17" s="257">
        <f>O17</f>
        <v>860655.74</v>
      </c>
      <c r="N17" s="257"/>
      <c r="O17" s="257">
        <v>860655.74</v>
      </c>
      <c r="P17" s="257"/>
      <c r="Q17" s="257">
        <v>0</v>
      </c>
    </row>
    <row r="18" spans="1:17" ht="12.75">
      <c r="A18" s="253"/>
      <c r="B18" s="254" t="s">
        <v>349</v>
      </c>
      <c r="C18" s="259"/>
      <c r="D18" s="259"/>
      <c r="E18" s="258"/>
      <c r="F18" s="258"/>
      <c r="G18" s="258"/>
      <c r="H18" s="259"/>
      <c r="I18" s="259"/>
      <c r="J18" s="259"/>
      <c r="K18" s="259"/>
      <c r="L18" s="259"/>
      <c r="M18" s="259"/>
      <c r="N18" s="259"/>
      <c r="O18" s="259"/>
      <c r="P18" s="259"/>
      <c r="Q18" s="259"/>
    </row>
    <row r="19" spans="1:17" ht="12.75">
      <c r="A19" s="253"/>
      <c r="B19" s="254" t="s">
        <v>350</v>
      </c>
      <c r="C19" s="259"/>
      <c r="D19" s="259"/>
      <c r="E19" s="256"/>
      <c r="F19" s="258"/>
      <c r="G19" s="258"/>
      <c r="H19" s="259"/>
      <c r="I19" s="259"/>
      <c r="J19" s="259"/>
      <c r="K19" s="259"/>
      <c r="L19" s="259"/>
      <c r="M19" s="259"/>
      <c r="N19" s="259"/>
      <c r="O19" s="259"/>
      <c r="P19" s="259"/>
      <c r="Q19" s="259"/>
    </row>
    <row r="20" spans="1:17" ht="12.75">
      <c r="A20" s="253"/>
      <c r="B20" s="254" t="s">
        <v>351</v>
      </c>
      <c r="C20" s="259"/>
      <c r="D20" s="259"/>
      <c r="E20" s="258"/>
      <c r="F20" s="258"/>
      <c r="G20" s="258"/>
      <c r="H20" s="259"/>
      <c r="I20" s="259"/>
      <c r="J20" s="259"/>
      <c r="K20" s="259"/>
      <c r="L20" s="259"/>
      <c r="M20" s="259"/>
      <c r="N20" s="259"/>
      <c r="O20" s="259"/>
      <c r="P20" s="259"/>
      <c r="Q20" s="259"/>
    </row>
    <row r="21" spans="1:17" ht="12.75" customHeight="1">
      <c r="A21" s="253" t="s">
        <v>352</v>
      </c>
      <c r="B21" s="254" t="s">
        <v>341</v>
      </c>
      <c r="C21" s="260" t="s">
        <v>353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</row>
    <row r="22" spans="1:17" ht="12.75">
      <c r="A22" s="253"/>
      <c r="B22" s="254" t="s">
        <v>343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</row>
    <row r="23" spans="1:17" ht="12.75">
      <c r="A23" s="253"/>
      <c r="B23" s="254" t="s">
        <v>344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</row>
    <row r="24" spans="1:17" ht="12.75">
      <c r="A24" s="253"/>
      <c r="B24" s="254" t="s">
        <v>345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</row>
    <row r="25" spans="1:17" ht="12.75">
      <c r="A25" s="253"/>
      <c r="B25" s="254" t="s">
        <v>346</v>
      </c>
      <c r="C25" s="251"/>
      <c r="D25" s="256"/>
      <c r="E25" s="251">
        <f>E26</f>
        <v>21777</v>
      </c>
      <c r="F25" s="251">
        <f>F26</f>
        <v>21777</v>
      </c>
      <c r="G25" s="251">
        <f>G26</f>
        <v>0</v>
      </c>
      <c r="H25" s="251">
        <f>H26</f>
        <v>21777</v>
      </c>
      <c r="I25" s="251">
        <f>J25+L25</f>
        <v>21777</v>
      </c>
      <c r="J25" s="251">
        <f>J26</f>
        <v>0</v>
      </c>
      <c r="K25" s="251"/>
      <c r="L25" s="251">
        <f>L26</f>
        <v>21777</v>
      </c>
      <c r="M25" s="251">
        <f>Q25</f>
        <v>0</v>
      </c>
      <c r="N25" s="251"/>
      <c r="O25" s="251"/>
      <c r="P25" s="251"/>
      <c r="Q25" s="261">
        <f>Q26</f>
        <v>0</v>
      </c>
    </row>
    <row r="26" spans="1:17" ht="12.75">
      <c r="A26" s="253"/>
      <c r="B26" s="254" t="s">
        <v>347</v>
      </c>
      <c r="C26" s="257"/>
      <c r="D26" s="258" t="s">
        <v>354</v>
      </c>
      <c r="E26" s="257">
        <v>21777</v>
      </c>
      <c r="F26" s="257">
        <v>21777</v>
      </c>
      <c r="G26" s="257">
        <v>0</v>
      </c>
      <c r="H26" s="251">
        <v>21777</v>
      </c>
      <c r="I26" s="257">
        <f>J26+L26</f>
        <v>21777</v>
      </c>
      <c r="J26" s="257">
        <v>0</v>
      </c>
      <c r="K26" s="257"/>
      <c r="L26" s="257">
        <v>21777</v>
      </c>
      <c r="M26" s="257">
        <f>Q26</f>
        <v>0</v>
      </c>
      <c r="N26" s="257"/>
      <c r="O26" s="257"/>
      <c r="P26" s="257"/>
      <c r="Q26" s="262">
        <v>0</v>
      </c>
    </row>
    <row r="27" spans="1:17" ht="12.75">
      <c r="A27" s="253"/>
      <c r="B27" s="254" t="s">
        <v>349</v>
      </c>
      <c r="C27" s="259"/>
      <c r="D27" s="259"/>
      <c r="E27" s="258"/>
      <c r="F27" s="258"/>
      <c r="G27" s="258"/>
      <c r="H27" s="259"/>
      <c r="I27" s="259"/>
      <c r="J27" s="259"/>
      <c r="K27" s="259"/>
      <c r="L27" s="259"/>
      <c r="M27" s="259"/>
      <c r="N27" s="259"/>
      <c r="O27" s="259"/>
      <c r="P27" s="259"/>
      <c r="Q27" s="263"/>
    </row>
    <row r="28" spans="1:17" ht="12.75">
      <c r="A28" s="253"/>
      <c r="B28" s="254" t="s">
        <v>350</v>
      </c>
      <c r="C28" s="259"/>
      <c r="D28" s="259"/>
      <c r="E28" s="256"/>
      <c r="F28" s="258"/>
      <c r="G28" s="258"/>
      <c r="H28" s="259"/>
      <c r="I28" s="259"/>
      <c r="J28" s="259"/>
      <c r="K28" s="259"/>
      <c r="L28" s="259"/>
      <c r="M28" s="259"/>
      <c r="N28" s="259"/>
      <c r="O28" s="259"/>
      <c r="P28" s="259"/>
      <c r="Q28" s="263"/>
    </row>
    <row r="29" spans="1:17" ht="12.75">
      <c r="A29" s="253"/>
      <c r="B29" s="254" t="s">
        <v>351</v>
      </c>
      <c r="C29" s="259"/>
      <c r="D29" s="259"/>
      <c r="E29" s="258"/>
      <c r="F29" s="258"/>
      <c r="G29" s="258"/>
      <c r="H29" s="259"/>
      <c r="I29" s="259"/>
      <c r="J29" s="259"/>
      <c r="K29" s="259"/>
      <c r="L29" s="259"/>
      <c r="M29" s="259"/>
      <c r="N29" s="259"/>
      <c r="O29" s="259"/>
      <c r="P29" s="259"/>
      <c r="Q29" s="263"/>
    </row>
    <row r="30" spans="1:17" s="252" customFormat="1" ht="10.5">
      <c r="A30" s="264">
        <v>2</v>
      </c>
      <c r="B30" s="265" t="s">
        <v>355</v>
      </c>
      <c r="C30" s="266" t="s">
        <v>339</v>
      </c>
      <c r="D30" s="266"/>
      <c r="E30" s="267">
        <f>E35+E45+E56+E66</f>
        <v>468760.39</v>
      </c>
      <c r="F30" s="267">
        <f>F35+F56+F66</f>
        <v>26992.929999999997</v>
      </c>
      <c r="G30" s="267">
        <f>G35+G45+G56+G66</f>
        <v>441767.45999999996</v>
      </c>
      <c r="H30" s="267">
        <f>H35+H45+H56+H66</f>
        <v>468760.39</v>
      </c>
      <c r="I30" s="267">
        <f>I35+I56+I66</f>
        <v>26992.93</v>
      </c>
      <c r="J30" s="267"/>
      <c r="K30" s="267"/>
      <c r="L30" s="267">
        <f>L35+L56+L66</f>
        <v>26992.93</v>
      </c>
      <c r="M30" s="267">
        <f>M35+M45+M56+M66</f>
        <v>441767.45999999996</v>
      </c>
      <c r="N30" s="267"/>
      <c r="O30" s="267"/>
      <c r="P30" s="267"/>
      <c r="Q30" s="261">
        <f>Q35+Q45+Q56+Q66</f>
        <v>441767.45999999996</v>
      </c>
    </row>
    <row r="31" spans="1:17" ht="12.75">
      <c r="A31" s="253" t="s">
        <v>356</v>
      </c>
      <c r="B31" s="254" t="s">
        <v>341</v>
      </c>
      <c r="C31" s="268" t="s">
        <v>357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</row>
    <row r="32" spans="1:17" ht="12.75">
      <c r="A32" s="253"/>
      <c r="B32" s="254" t="s">
        <v>343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</row>
    <row r="33" spans="1:17" ht="12.75">
      <c r="A33" s="253"/>
      <c r="B33" s="254" t="s">
        <v>344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</row>
    <row r="34" spans="1:17" ht="12.75">
      <c r="A34" s="253"/>
      <c r="B34" s="254" t="s">
        <v>345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</row>
    <row r="35" spans="1:17" ht="12.75">
      <c r="A35" s="253"/>
      <c r="B35" s="254" t="s">
        <v>346</v>
      </c>
      <c r="C35" s="258"/>
      <c r="D35" s="258"/>
      <c r="E35" s="267">
        <v>47263.42</v>
      </c>
      <c r="F35" s="267">
        <f>E35-G35</f>
        <v>3263.4199999999983</v>
      </c>
      <c r="G35" s="267">
        <v>44000</v>
      </c>
      <c r="H35" s="267">
        <f>E35</f>
        <v>47263.42</v>
      </c>
      <c r="I35" s="267">
        <v>3263.42</v>
      </c>
      <c r="J35" s="267"/>
      <c r="K35" s="267"/>
      <c r="L35" s="267">
        <v>3263.42</v>
      </c>
      <c r="M35" s="267">
        <f>E35-I35</f>
        <v>44000</v>
      </c>
      <c r="N35" s="267"/>
      <c r="O35" s="267"/>
      <c r="P35" s="267"/>
      <c r="Q35" s="261">
        <v>44000</v>
      </c>
    </row>
    <row r="36" spans="1:17" ht="12.75">
      <c r="A36" s="253"/>
      <c r="B36" s="254" t="s">
        <v>347</v>
      </c>
      <c r="C36" s="259"/>
      <c r="D36" s="259" t="s">
        <v>358</v>
      </c>
      <c r="E36" s="267">
        <v>47263.42</v>
      </c>
      <c r="F36" s="267">
        <f>E36-G36</f>
        <v>3263.4199999999983</v>
      </c>
      <c r="G36" s="267">
        <v>44000</v>
      </c>
      <c r="H36" s="267">
        <f>E36</f>
        <v>47263.42</v>
      </c>
      <c r="I36" s="267">
        <v>3263.42</v>
      </c>
      <c r="J36" s="267"/>
      <c r="K36" s="267"/>
      <c r="L36" s="267">
        <v>3263.42</v>
      </c>
      <c r="M36" s="267">
        <v>44000</v>
      </c>
      <c r="N36" s="267"/>
      <c r="O36" s="267"/>
      <c r="P36" s="267"/>
      <c r="Q36" s="261">
        <v>44000</v>
      </c>
    </row>
    <row r="37" spans="1:17" ht="12.75">
      <c r="A37" s="253"/>
      <c r="B37" s="254"/>
      <c r="C37" s="259"/>
      <c r="D37" s="269" t="s">
        <v>359</v>
      </c>
      <c r="E37" s="270">
        <v>47263.42</v>
      </c>
      <c r="F37" s="270">
        <f>E37-G37</f>
        <v>3263.4199999999983</v>
      </c>
      <c r="G37" s="270">
        <v>44000</v>
      </c>
      <c r="H37" s="270">
        <f>E37</f>
        <v>47263.42</v>
      </c>
      <c r="I37" s="270">
        <v>3263.42</v>
      </c>
      <c r="J37" s="270"/>
      <c r="K37" s="270"/>
      <c r="L37" s="270">
        <v>3263.42</v>
      </c>
      <c r="M37" s="270">
        <v>44000</v>
      </c>
      <c r="N37" s="270"/>
      <c r="O37" s="270"/>
      <c r="P37" s="270"/>
      <c r="Q37" s="262">
        <v>44000</v>
      </c>
    </row>
    <row r="38" spans="1:17" ht="12.75">
      <c r="A38" s="253"/>
      <c r="B38" s="254" t="s">
        <v>349</v>
      </c>
      <c r="C38" s="259"/>
      <c r="D38" s="259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62"/>
    </row>
    <row r="39" spans="1:17" ht="12.75">
      <c r="A39" s="253"/>
      <c r="B39" s="254" t="s">
        <v>350</v>
      </c>
      <c r="C39" s="259"/>
      <c r="D39" s="259"/>
      <c r="E39" s="258"/>
      <c r="F39" s="258"/>
      <c r="G39" s="258"/>
      <c r="H39" s="259"/>
      <c r="I39" s="259"/>
      <c r="J39" s="259"/>
      <c r="K39" s="259"/>
      <c r="L39" s="259"/>
      <c r="M39" s="259"/>
      <c r="N39" s="259"/>
      <c r="O39" s="259"/>
      <c r="P39" s="259"/>
      <c r="Q39" s="263"/>
    </row>
    <row r="40" spans="1:17" ht="12.75">
      <c r="A40" s="272" t="s">
        <v>360</v>
      </c>
      <c r="B40" s="273" t="s">
        <v>355</v>
      </c>
      <c r="C40" s="274" t="s">
        <v>339</v>
      </c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6"/>
    </row>
    <row r="41" spans="1:17" ht="12.75">
      <c r="A41" s="272"/>
      <c r="B41" s="277" t="s">
        <v>341</v>
      </c>
      <c r="C41" s="278" t="s">
        <v>361</v>
      </c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</row>
    <row r="42" spans="1:17" ht="12.75">
      <c r="A42" s="272"/>
      <c r="B42" s="277" t="s">
        <v>343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</row>
    <row r="43" spans="1:17" ht="12.75">
      <c r="A43" s="272"/>
      <c r="B43" s="277" t="s">
        <v>344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</row>
    <row r="44" spans="1:17" ht="12.75">
      <c r="A44" s="272"/>
      <c r="B44" s="277" t="s">
        <v>345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</row>
    <row r="45" spans="1:17" ht="12.75">
      <c r="A45" s="272"/>
      <c r="B45" s="277" t="s">
        <v>346</v>
      </c>
      <c r="C45" s="275"/>
      <c r="D45" s="279"/>
      <c r="E45" s="280">
        <v>208221.59</v>
      </c>
      <c r="F45" s="281"/>
      <c r="G45" s="280">
        <v>208221.59</v>
      </c>
      <c r="H45" s="280">
        <v>208221.59</v>
      </c>
      <c r="I45" s="281"/>
      <c r="J45" s="281"/>
      <c r="K45" s="281"/>
      <c r="L45" s="281"/>
      <c r="M45" s="280">
        <v>208221.59</v>
      </c>
      <c r="N45" s="281"/>
      <c r="O45" s="281"/>
      <c r="P45" s="281"/>
      <c r="Q45" s="282">
        <v>208221.59</v>
      </c>
    </row>
    <row r="46" spans="1:17" ht="12.75">
      <c r="A46" s="272"/>
      <c r="B46" s="277" t="s">
        <v>347</v>
      </c>
      <c r="C46" s="283"/>
      <c r="D46" s="284" t="s">
        <v>358</v>
      </c>
      <c r="E46" s="285">
        <v>208221.59</v>
      </c>
      <c r="F46" s="286"/>
      <c r="G46" s="285">
        <v>208221.59</v>
      </c>
      <c r="H46" s="285">
        <v>208221.59</v>
      </c>
      <c r="I46" s="286"/>
      <c r="J46" s="286"/>
      <c r="K46" s="286"/>
      <c r="L46" s="286"/>
      <c r="M46" s="285">
        <v>208221.59</v>
      </c>
      <c r="N46" s="286"/>
      <c r="O46" s="286"/>
      <c r="P46" s="286"/>
      <c r="Q46" s="287">
        <v>208221.59</v>
      </c>
    </row>
    <row r="47" spans="1:17" ht="12.75">
      <c r="A47" s="272"/>
      <c r="B47" s="277"/>
      <c r="C47" s="283"/>
      <c r="D47" s="274" t="s">
        <v>362</v>
      </c>
      <c r="E47" s="281">
        <v>208221.59</v>
      </c>
      <c r="F47" s="281"/>
      <c r="G47" s="281">
        <v>208221.59</v>
      </c>
      <c r="H47" s="281">
        <v>208221.59</v>
      </c>
      <c r="I47" s="281"/>
      <c r="J47" s="281"/>
      <c r="K47" s="281"/>
      <c r="L47" s="281"/>
      <c r="M47" s="281">
        <v>208221.59</v>
      </c>
      <c r="N47" s="281"/>
      <c r="O47" s="281"/>
      <c r="P47" s="281"/>
      <c r="Q47" s="288">
        <v>208221.59</v>
      </c>
    </row>
    <row r="48" spans="1:17" ht="12.75">
      <c r="A48" s="272"/>
      <c r="B48" s="277" t="s">
        <v>349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6"/>
    </row>
    <row r="49" spans="1:17" ht="12.75">
      <c r="A49" s="272"/>
      <c r="B49" s="277" t="s">
        <v>350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9"/>
    </row>
    <row r="50" spans="1:17" ht="14.25" customHeight="1">
      <c r="A50" s="272"/>
      <c r="B50" s="277" t="s">
        <v>351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9"/>
    </row>
    <row r="51" spans="1:17" ht="16.5" customHeight="1">
      <c r="A51" s="290" t="s">
        <v>363</v>
      </c>
      <c r="B51" s="277" t="s">
        <v>355</v>
      </c>
      <c r="C51" s="274" t="s">
        <v>339</v>
      </c>
      <c r="D51" s="274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6"/>
    </row>
    <row r="52" spans="1:17" ht="7.5" customHeight="1">
      <c r="A52" s="290"/>
      <c r="B52" s="277" t="s">
        <v>341</v>
      </c>
      <c r="C52" s="278" t="s">
        <v>364</v>
      </c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</row>
    <row r="53" spans="1:17" ht="12.75">
      <c r="A53" s="290"/>
      <c r="B53" s="277" t="s">
        <v>343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</row>
    <row r="54" spans="1:17" ht="12.75">
      <c r="A54" s="290"/>
      <c r="B54" s="277" t="s">
        <v>344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</row>
    <row r="55" spans="1:17" ht="12.75">
      <c r="A55" s="290"/>
      <c r="B55" s="277" t="s">
        <v>345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</row>
    <row r="56" spans="1:17" ht="12.75">
      <c r="A56" s="290"/>
      <c r="B56" s="277" t="s">
        <v>346</v>
      </c>
      <c r="C56" s="275"/>
      <c r="D56" s="275"/>
      <c r="E56" s="291">
        <v>183595.38</v>
      </c>
      <c r="F56" s="291">
        <v>19277.51</v>
      </c>
      <c r="G56" s="291">
        <v>164317.87</v>
      </c>
      <c r="H56" s="291">
        <v>183595.38</v>
      </c>
      <c r="I56" s="291">
        <v>19277.51</v>
      </c>
      <c r="J56" s="291"/>
      <c r="K56" s="291"/>
      <c r="L56" s="291">
        <v>19277.51</v>
      </c>
      <c r="M56" s="291">
        <v>164317.87</v>
      </c>
      <c r="N56" s="291"/>
      <c r="O56" s="291"/>
      <c r="P56" s="291"/>
      <c r="Q56" s="292">
        <v>164317.87</v>
      </c>
    </row>
    <row r="57" spans="1:17" ht="12.75">
      <c r="A57" s="290"/>
      <c r="B57" s="277" t="s">
        <v>347</v>
      </c>
      <c r="C57" s="275"/>
      <c r="D57" s="259" t="s">
        <v>358</v>
      </c>
      <c r="E57" s="293">
        <v>183595.38</v>
      </c>
      <c r="F57" s="293">
        <v>19277.51</v>
      </c>
      <c r="G57" s="293">
        <v>164317.87</v>
      </c>
      <c r="H57" s="293">
        <v>183595.38</v>
      </c>
      <c r="I57" s="293">
        <v>19277.51</v>
      </c>
      <c r="J57" s="293"/>
      <c r="K57" s="293"/>
      <c r="L57" s="293">
        <v>19277.51</v>
      </c>
      <c r="M57" s="293">
        <v>164317.87</v>
      </c>
      <c r="N57" s="293"/>
      <c r="O57" s="293"/>
      <c r="P57" s="293"/>
      <c r="Q57" s="294">
        <v>164317.87</v>
      </c>
    </row>
    <row r="58" spans="1:17" ht="12.75">
      <c r="A58" s="290"/>
      <c r="B58" s="277"/>
      <c r="C58" s="283"/>
      <c r="D58" s="274" t="s">
        <v>365</v>
      </c>
      <c r="E58" s="295">
        <v>183595.38</v>
      </c>
      <c r="F58" s="295">
        <v>19277.51</v>
      </c>
      <c r="G58" s="295">
        <v>164317.87</v>
      </c>
      <c r="H58" s="295">
        <v>183595.38</v>
      </c>
      <c r="I58" s="295">
        <v>19277.51</v>
      </c>
      <c r="J58" s="295"/>
      <c r="K58" s="295"/>
      <c r="L58" s="295">
        <v>19277.51</v>
      </c>
      <c r="M58" s="295">
        <v>164317.87</v>
      </c>
      <c r="N58" s="295"/>
      <c r="O58" s="295"/>
      <c r="P58" s="295"/>
      <c r="Q58" s="296">
        <v>164317.87</v>
      </c>
    </row>
    <row r="59" spans="1:17" ht="12.75">
      <c r="A59" s="290"/>
      <c r="B59" s="277" t="s">
        <v>349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6"/>
    </row>
    <row r="60" spans="1:17" ht="12.75">
      <c r="A60" s="290"/>
      <c r="B60" s="277" t="s">
        <v>350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9"/>
    </row>
    <row r="61" spans="1:17" ht="12.75">
      <c r="A61" s="290" t="s">
        <v>366</v>
      </c>
      <c r="B61" s="277" t="s">
        <v>355</v>
      </c>
      <c r="C61" s="274" t="s">
        <v>339</v>
      </c>
      <c r="D61" s="274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6"/>
    </row>
    <row r="62" spans="1:17" ht="12.75" customHeight="1">
      <c r="A62" s="290"/>
      <c r="B62" s="277" t="s">
        <v>341</v>
      </c>
      <c r="C62" s="297" t="s">
        <v>367</v>
      </c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</row>
    <row r="63" spans="1:17" ht="12.75">
      <c r="A63" s="290"/>
      <c r="B63" s="277" t="s">
        <v>343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</row>
    <row r="64" spans="1:17" ht="12.75">
      <c r="A64" s="290"/>
      <c r="B64" s="277" t="s">
        <v>344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</row>
    <row r="65" spans="1:17" ht="12.75">
      <c r="A65" s="290"/>
      <c r="B65" s="277" t="s">
        <v>345</v>
      </c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</row>
    <row r="66" spans="1:17" ht="12.75">
      <c r="A66" s="290"/>
      <c r="B66" s="277" t="s">
        <v>346</v>
      </c>
      <c r="C66" s="275"/>
      <c r="D66" s="275"/>
      <c r="E66" s="291">
        <f>E67</f>
        <v>29680</v>
      </c>
      <c r="F66" s="291">
        <f>F67</f>
        <v>4452</v>
      </c>
      <c r="G66" s="291">
        <f>G67</f>
        <v>25228</v>
      </c>
      <c r="H66" s="291">
        <f>H67</f>
        <v>29680</v>
      </c>
      <c r="I66" s="291">
        <f>I67</f>
        <v>4452</v>
      </c>
      <c r="J66" s="291"/>
      <c r="K66" s="291"/>
      <c r="L66" s="291">
        <f>L67</f>
        <v>4452</v>
      </c>
      <c r="M66" s="291">
        <f>Q66</f>
        <v>25228</v>
      </c>
      <c r="N66" s="291"/>
      <c r="O66" s="291"/>
      <c r="P66" s="291"/>
      <c r="Q66" s="292">
        <f>Q67</f>
        <v>25228</v>
      </c>
    </row>
    <row r="67" spans="1:17" ht="12.75">
      <c r="A67" s="290"/>
      <c r="B67" s="277" t="s">
        <v>347</v>
      </c>
      <c r="C67" s="275"/>
      <c r="D67" s="259" t="s">
        <v>358</v>
      </c>
      <c r="E67" s="293">
        <f>E68</f>
        <v>29680</v>
      </c>
      <c r="F67" s="293">
        <f>F68</f>
        <v>4452</v>
      </c>
      <c r="G67" s="293">
        <f>G68</f>
        <v>25228</v>
      </c>
      <c r="H67" s="293">
        <f>H68</f>
        <v>29680</v>
      </c>
      <c r="I67" s="293">
        <f>I68</f>
        <v>4452</v>
      </c>
      <c r="J67" s="293"/>
      <c r="K67" s="293"/>
      <c r="L67" s="293">
        <f>L68</f>
        <v>4452</v>
      </c>
      <c r="M67" s="293">
        <f>Q67</f>
        <v>25228</v>
      </c>
      <c r="N67" s="293"/>
      <c r="O67" s="293"/>
      <c r="P67" s="293"/>
      <c r="Q67" s="294">
        <f>Q68</f>
        <v>25228</v>
      </c>
    </row>
    <row r="68" spans="1:17" ht="12.75">
      <c r="A68" s="290"/>
      <c r="B68" s="277"/>
      <c r="C68" s="283"/>
      <c r="D68" s="274" t="s">
        <v>368</v>
      </c>
      <c r="E68" s="295">
        <v>29680</v>
      </c>
      <c r="F68" s="295">
        <v>4452</v>
      </c>
      <c r="G68" s="295">
        <v>25228</v>
      </c>
      <c r="H68" s="295">
        <v>29680</v>
      </c>
      <c r="I68" s="295">
        <v>4452</v>
      </c>
      <c r="J68" s="295"/>
      <c r="K68" s="295"/>
      <c r="L68" s="295">
        <v>4452</v>
      </c>
      <c r="M68" s="295">
        <f>Q68</f>
        <v>25228</v>
      </c>
      <c r="N68" s="295"/>
      <c r="O68" s="295"/>
      <c r="P68" s="295"/>
      <c r="Q68" s="296">
        <v>25228</v>
      </c>
    </row>
    <row r="69" spans="1:17" s="252" customFormat="1" ht="15" customHeight="1">
      <c r="A69" s="290"/>
      <c r="B69" s="277" t="s">
        <v>349</v>
      </c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6"/>
    </row>
    <row r="70" spans="1:17" ht="12.75">
      <c r="A70" s="290"/>
      <c r="B70" s="277" t="s">
        <v>350</v>
      </c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9"/>
    </row>
    <row r="71" spans="1:10" ht="12.75">
      <c r="A71" s="298" t="s">
        <v>369</v>
      </c>
      <c r="B71" s="298"/>
      <c r="C71" s="298"/>
      <c r="D71" s="298"/>
      <c r="E71" s="298"/>
      <c r="F71" s="298"/>
      <c r="G71" s="298"/>
      <c r="H71" s="298"/>
      <c r="I71" s="298"/>
      <c r="J71" s="298"/>
    </row>
    <row r="72" spans="1:5" ht="12.75">
      <c r="A72" s="298"/>
      <c r="B72" s="298"/>
      <c r="C72" s="298"/>
      <c r="D72" s="298"/>
      <c r="E72" s="298"/>
    </row>
  </sheetData>
  <mergeCells count="39">
    <mergeCell ref="L1:P1"/>
    <mergeCell ref="L2:P2"/>
    <mergeCell ref="A3:Q3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C11:D11"/>
    <mergeCell ref="A12:A20"/>
    <mergeCell ref="C12:Q15"/>
    <mergeCell ref="A21:A29"/>
    <mergeCell ref="C21:Q24"/>
    <mergeCell ref="C30:D30"/>
    <mergeCell ref="A31:A39"/>
    <mergeCell ref="C31:Q34"/>
    <mergeCell ref="A40:A47"/>
    <mergeCell ref="C40:D40"/>
    <mergeCell ref="C41:Q44"/>
    <mergeCell ref="A48:A50"/>
    <mergeCell ref="A51:A60"/>
    <mergeCell ref="C51:D51"/>
    <mergeCell ref="C52:Q55"/>
    <mergeCell ref="A61:A70"/>
    <mergeCell ref="C61:D61"/>
    <mergeCell ref="C62:Q6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2011-01-03T07:39:10Z</cp:lastPrinted>
  <dcterms:modified xsi:type="dcterms:W3CDTF">2011-01-05T10:32:10Z</dcterms:modified>
  <cp:category/>
  <cp:version/>
  <cp:contentType/>
  <cp:contentStatus/>
  <cp:revision>452</cp:revision>
</cp:coreProperties>
</file>