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4"/>
  </bookViews>
  <sheets>
    <sheet name="Arkusz7" sheetId="1" r:id="rId1"/>
    <sheet name="Arkusz4" sheetId="2" r:id="rId2"/>
    <sheet name="Arkusz5" sheetId="3" r:id="rId3"/>
    <sheet name="wydatki bieżące" sheetId="4" r:id="rId4"/>
    <sheet name="Arkusz6" sheetId="5" r:id="rId5"/>
    <sheet name="Arkusz8" sheetId="6" r:id="rId6"/>
  </sheets>
  <definedNames>
    <definedName name="Excel_BuiltIn_Print_Area_2">"#REF!"</definedName>
    <definedName name="Excel_BuiltIn_Print_Area_2_1">"#REF!"</definedName>
    <definedName name="Excel_BuiltIn_Print_Area_2_2">"#REF!"</definedName>
    <definedName name="Excel_BuiltIn_Print_Area_2_3">"#REF!"</definedName>
    <definedName name="Excel_BuiltIn_Print_Area_2_5">"#REF!"</definedName>
    <definedName name="Excel_BuiltIn_Print_Area_2_5_1">"#REF!"</definedName>
  </definedNames>
  <calcPr fullCalcOnLoad="1"/>
</workbook>
</file>

<file path=xl/sharedStrings.xml><?xml version="1.0" encoding="utf-8"?>
<sst xmlns="http://schemas.openxmlformats.org/spreadsheetml/2006/main" count="304" uniqueCount="191">
  <si>
    <t>Załącznik Nr 1 do Uchwały Rady Gminy Gostynin                                    Nr 83/XI/2011 z dnia 9 sierpnia 2011r.</t>
  </si>
  <si>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</si>
  <si>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</si>
  <si>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</si>
  <si>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</si>
  <si>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</si>
  <si>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</si>
  <si>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</si>
  <si>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</si>
  <si>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</si>
  <si>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</si>
  <si>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</si>
  <si>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</si>
  <si>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</si>
  <si>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O10</t>
  </si>
  <si>
    <t>Rolnictwo i łowiectwo</t>
  </si>
  <si>
    <t>Wpłaty z tytułu odpłatnego nabycia prawa własności oraz prawa użytkowania wieczystego nieruchomości</t>
  </si>
  <si>
    <t>Środki na dofinansowanie własnych inwestycji gmin (związków gmin), powiatów (związków powiatów), samorządów województw, pozyskane z innych źródeł</t>
  </si>
  <si>
    <t>Administracja publiczna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</si>
  <si>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</si>
  <si>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</si>
  <si>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</si>
  <si>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>Podatek od nieruchomości</t>
  </si>
  <si>
    <t>Podatek od środków transportowych</t>
  </si>
  <si>
    <t>Podatek od czynności cywilnoprawnych</t>
  </si>
  <si>
    <t>Odsetki od nieterminowych wpłat z tytułu podatków i opłat</t>
  </si>
  <si>
    <t>Podatek leśny</t>
  </si>
  <si>
    <t>Oświata i wychowanie</t>
  </si>
  <si>
    <t>Dotacje celowe otrzymane z budżetu państwa na realizację inwestycji i zakupów inwestycyjnych</t>
  </si>
  <si>
    <t>Pomoc społeczna</t>
  </si>
  <si>
    <t>Dotacje celowe otrzymane z budżetu państwa na realizację własnych zdań bieżących gmin (związków gmin)</t>
  </si>
  <si>
    <t>Edukacyjna opieka wychowawcza</t>
  </si>
  <si>
    <t>Dotacje celowe otrzymane z budżetu państwa na realizację własnych zadań bieżących gmin (związków gmin)</t>
  </si>
  <si>
    <t>Gospodarka komunalna i ochrona środowiska</t>
  </si>
  <si>
    <t>Wpływy z różnych opłat</t>
  </si>
  <si>
    <t>Dochody ogółem</t>
  </si>
  <si>
    <t>Załącznik Nr 2 do Uchwały Rady Gminy Gostynin Nr 83/XI/2011</t>
  </si>
  <si>
    <t>z dnia 9 sierpnia 2011r.</t>
  </si>
  <si>
    <r>
      <t xml:space="preserve">                                          </t>
    </r>
    <r>
      <rPr>
        <b/>
        <sz val="8"/>
        <rFont val="Times New Roman"/>
        <family val="1"/>
      </rPr>
      <t>WYDATKI</t>
    </r>
  </si>
  <si>
    <t>Planowane wydatki na 2011r.</t>
  </si>
  <si>
    <t>Rozdział</t>
  </si>
  <si>
    <t>Nazwa działu i rozdziału</t>
  </si>
  <si>
    <t xml:space="preserve"> Po zmianie</t>
  </si>
  <si>
    <t>O1010</t>
  </si>
  <si>
    <t>Infrastruktura wodociągowa i sanitacyjna wsi</t>
  </si>
  <si>
    <t>O1041</t>
  </si>
  <si>
    <t>Program rozwoju Obszarów Wiejskich 2007-2013</t>
  </si>
  <si>
    <t>Urzędy gmin (miast i miast na prawach powiatu)</t>
  </si>
  <si>
    <t>Spis powszechny i inne</t>
  </si>
  <si>
    <t xml:space="preserve">Pobór podatków, opłat i niepodatkowych należności budżetowych </t>
  </si>
  <si>
    <t>Obsługa długu publicznego</t>
  </si>
  <si>
    <t>Obsługa papierów wartościowych, kredytów i pożyczek jednostek samorządu terytorialnego</t>
  </si>
  <si>
    <t>Szkoły podstawowe</t>
  </si>
  <si>
    <t>Gimnazja</t>
  </si>
  <si>
    <t xml:space="preserve">Pomoc społeczna </t>
  </si>
  <si>
    <t>Ośrodki pomocy społecznej</t>
  </si>
  <si>
    <t>Pomoc materialna dla uczniów</t>
  </si>
  <si>
    <t>Wpływy i wydatki związane z gromadzeniem środków z opłat i kar za korzystanie ze środowiska</t>
  </si>
  <si>
    <t>Pozostała działalności</t>
  </si>
  <si>
    <t>Wydatki ogółem</t>
  </si>
  <si>
    <t>Załącznik Nr 2b do Uchwały Rady Gminy Gostynin Nr 83/XI/2011</t>
  </si>
  <si>
    <t>WYDATKI MAJĄTKOWE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</si>
  <si>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</si>
  <si>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</si>
  <si>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</si>
  <si>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</si>
  <si>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</si>
  <si>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źródeł zagranicznych niepodlegających zwrotowi </t>
  </si>
  <si>
    <t>Ogółem wydatki</t>
  </si>
  <si>
    <t>Załącznik Nr 2a  do Uchwały Rady Gminy Gostynin                 Nr 83/XI/2011  z dnia 9 sierpnia 2011r.</t>
  </si>
  <si>
    <t xml:space="preserve"> </t>
  </si>
  <si>
    <t>WYDATKI BIEŻĄCE</t>
  </si>
  <si>
    <t>Nazwa działu i rozdz.</t>
  </si>
  <si>
    <t>Wydatki jednostek budżetowych</t>
  </si>
  <si>
    <t>Dotacje na zadania bieżące</t>
  </si>
  <si>
    <t>Świadczenia na rzecz osób fizycznych</t>
  </si>
  <si>
    <t>Na programy z udziałem środków, o których mowa w art. 5 ust. 1</t>
  </si>
  <si>
    <t>Wypłaty z tytułu poręczeń i gwarancji</t>
  </si>
  <si>
    <t>Obsługa długu</t>
  </si>
  <si>
    <t>na wynagrodzenia i składki od nich naliczane</t>
  </si>
  <si>
    <t>związane z realizacją zadań statutowych</t>
  </si>
  <si>
    <t>Pobór podatków, opłat i niepodatkowych należności budżetowych</t>
  </si>
  <si>
    <t>Pozostała działalność</t>
  </si>
  <si>
    <t xml:space="preserve">                    Załącznik nr 3  do Uchwały Rady Gminy Gostynin</t>
  </si>
  <si>
    <t xml:space="preserve">                    Nr 83/XI/2011 z dnia 9 sierpnia 2011r.</t>
  </si>
  <si>
    <t xml:space="preserve">Wydatki na zadania inwestycyjne na 2011 rok 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</si>
  <si>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</si>
  <si>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</si>
  <si>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</si>
  <si>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</si>
  <si>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</si>
  <si>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</si>
  <si>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2011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</si>
  <si>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</si>
  <si>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</si>
  <si>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</si>
  <si>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</si>
  <si>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</si>
  <si>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Budowa sieci wodociągowej wraz z przyłączami dla wsi Osiny – II etap i Jastrzębia dł. Sieci – 14.765 mb/p.51 szt oraz budowa kanalizacji sanitarnej wraz z przyłączami i pompowniami dla wsi Dąbrówka, Górki Drugie i części wsi Baby Górne dł.  Sieci – 9.184 mb/p.51 szt.</t>
  </si>
  <si>
    <t xml:space="preserve">A.      
B.
C. 127 500,00
</t>
  </si>
  <si>
    <t xml:space="preserve">po zmianie </t>
  </si>
  <si>
    <t>Rozbudowa istniejących sieci wodociągowych i kanalizacyjnych m in  w m. Kazimierzów, Marianów Sierakowski,Gorzewo</t>
  </si>
  <si>
    <t>A.     
B. 
C.</t>
  </si>
  <si>
    <t>Projekt przebudowy (modernizacji) oczyszczalni ścieków w Lucieniu</t>
  </si>
  <si>
    <t>Budowa  przydomowych oczyszczalni ścieków na terenie gm. Gostynin – 40szt.</t>
  </si>
  <si>
    <t xml:space="preserve">A.      
B.
C. 150 000,00
</t>
  </si>
  <si>
    <t>Projekt modernizacji oczyszczalni ścieków w Sokołowie.</t>
  </si>
  <si>
    <t>Budowa kanalizacji sanitarnej wraz z przyłączami dla m. Bierzewice – III etap dł. sieci – 2.165 mb 50szt</t>
  </si>
  <si>
    <t xml:space="preserve">A.      
B. 
C. 50 000,00   </t>
  </si>
  <si>
    <t xml:space="preserve">Razem 010 </t>
  </si>
  <si>
    <t>A.      
B. 
C. 327 500,00</t>
  </si>
  <si>
    <t>Projekt zwiększenia wydajności studni w Bielawach ( w razie potrzeby również modernizacja SUW Bielawy).</t>
  </si>
  <si>
    <t>Projekt SUW w Sierakowie</t>
  </si>
  <si>
    <t>Wyznaczenie i ustanowienie strefy ochronnej pośredniej ujęć Nr 1 i Nr 2 w m. Krzywie</t>
  </si>
  <si>
    <t>Razem 400</t>
  </si>
  <si>
    <t xml:space="preserve">A.      
B. 
C.    </t>
  </si>
  <si>
    <t>Przebudowa drogi gminnej Sendeń/granica gminy-Stefanów</t>
  </si>
  <si>
    <t>Przebudowa drogi gminnej Rumunki – Nagodów.</t>
  </si>
  <si>
    <t>Przebudowa (modernizacja) drogi gminnej Białe – Antoninów.</t>
  </si>
  <si>
    <t>Budowa chodnika przy drodze gminnej w  Białotarsku na odcinku kościół do wysokości oczyszczalni ścieków (przy współudziale finansowym Starostwa Powiatowego)</t>
  </si>
  <si>
    <t>A.    
B. 
C.</t>
  </si>
  <si>
    <t>Przebudowa drogi gminnej Polesie-Ratajki (Budy Kozickie)</t>
  </si>
  <si>
    <t>Opracowanie projektów budowlanych dróg gminnych</t>
  </si>
  <si>
    <t>Budowa chodnika z kostki brukowej w pasie drogi gminnej nr ewid. Dz. 199 w Białem – Fundusz Sołecki Białe - Antoninów</t>
  </si>
  <si>
    <t>Razem 600</t>
  </si>
  <si>
    <t xml:space="preserve">A.  
B.  
C.  </t>
  </si>
  <si>
    <t>Budynek mieszkalny – gminny w Osinach – rozbiórka budynku</t>
  </si>
  <si>
    <t>Podział i wykup gruntów pod świetlicę gminną oraz modernizacja świetlicy gminnej- Fundusz Sołecki Zaborów Stary – Stanisławów</t>
  </si>
  <si>
    <t>Dokończenie ogrodzenia terenu gminnego przeznaczonego na boisko w  m. Kozice – Fundusz sołecki Kozice-Polesie</t>
  </si>
  <si>
    <t>Wykonanie ogrodzenia przy  budynku gminnym, w którym mieści się Ośrodek Zdrowia w Lucieniu – Fundusz sołecki Lucień</t>
  </si>
  <si>
    <t>Zmiana sposobu użytkowania budynku po szkole w Skrzanach na lokale mieszkalne-roboty dodatkowe</t>
  </si>
  <si>
    <t>Razem 700</t>
  </si>
  <si>
    <t>A.      
B. 
C.</t>
  </si>
  <si>
    <t>Zakup samochodu osobowego</t>
  </si>
  <si>
    <t>Zakup sprzętu komputerowego</t>
  </si>
  <si>
    <t>Razem 750</t>
  </si>
  <si>
    <t>A.      
B.
C.</t>
  </si>
  <si>
    <t>Zakup samochodu strażackiego</t>
  </si>
  <si>
    <t>Razem 754</t>
  </si>
  <si>
    <t>Zespół Szkoły Podstawowej i Gimnazjum w Solcu - ogrodzenie boiska szkolnego i uzupełnienie bieżni , wykonanie placu zabaw</t>
  </si>
  <si>
    <t xml:space="preserve">A.   
B. 277 500,00
C.
</t>
  </si>
  <si>
    <t xml:space="preserve">A.   
B. 283.246,00
C.
</t>
  </si>
  <si>
    <t>Szkoła Podstawowa w Zwoleniu - ocieplenie budynku</t>
  </si>
  <si>
    <t xml:space="preserve">A.    
B. 128 350,00
C.
</t>
  </si>
  <si>
    <t>Opracowanie projektu budowlanego wielobranżowego na budowę sali gimnastycznej (przy szkole w Solcu i Sierakówku)</t>
  </si>
  <si>
    <t>Szkoła Podstawowa w Białotarsku – utworzenie szkolnego placu zabaw</t>
  </si>
  <si>
    <t xml:space="preserve">A.      
B. 62 067,00
C.
</t>
  </si>
  <si>
    <t>Zespół Szkoły Podstawowej i Gimnazjum w  Lucieniu -  utworzenie szkolnego placu zabaw</t>
  </si>
  <si>
    <t xml:space="preserve">A.      
B. 60 000,00
C.
</t>
  </si>
  <si>
    <t>Zespół Szkoły Podstawowej  i Gimnazjum w Emilianowie -  remont szkoły, zagospodarowanie terenu.</t>
  </si>
  <si>
    <t>Zakup nagrzewnicy wodnej do sali gimnastycznej w Zespole Szkoły Podstawowej i Gimnazjum w Lucieniu</t>
  </si>
  <si>
    <t>Razem 801</t>
  </si>
  <si>
    <t>A.                              B. 533.663,00
C.</t>
  </si>
  <si>
    <t>Budowa i rozbudowa oświetlenia drogowego.</t>
  </si>
  <si>
    <t xml:space="preserve">Razem 900 </t>
  </si>
  <si>
    <t>A.                0,00
B.     533.663,00
C.     327 500,00</t>
  </si>
  <si>
    <t>x</t>
  </si>
  <si>
    <t xml:space="preserve">~ Wprowadzono do budżetu poz. 1 w kol. 9 kwotę 127 500,00zł , poz. 6 kol. 9 kwotę 50 000,00 zł.  pozostałe środki z kol. 9 będą wprowadzane </t>
  </si>
  <si>
    <t>sukcesywnie po podpisaniu umów.</t>
  </si>
  <si>
    <t xml:space="preserve">~Wprowadzono do budżetu poz. 31 kol. 9 poz. B kwotę: 62 067,00zł i poz. 32 kol. 9 poz. B kwotę: 60 000,00zł w związku z decyzją Mazowieckiego Urzędu Wojewódzkiego </t>
  </si>
  <si>
    <t>z dnia 12.04.2011r. o przyznaniu dotacji z budżetu państwa na realizację inwestycji i zakupów inwestycyjnych – pokrycie kosztów utworzenia lub modernizacji szkolnych placów zabaw.</t>
  </si>
  <si>
    <t>Zmiany :</t>
  </si>
  <si>
    <t>~ Wprowadzono do budżetu poz.4 kol. 9 poz. C – kwotę 150.000,00zł.</t>
  </si>
  <si>
    <t>~ Wprowadzono do budżetu poz.25 kol.9 poz. B – kwotę : 283.246,00 zł.- umowa o przyznanie pomocy Nr 00151-6930-UM0730153/10 RW.II./BW/0219.11-153/10</t>
  </si>
  <si>
    <t xml:space="preserve">w ramach działania 413 Wdrażanie lokalnych strategi rozwoju  w zakresie operacji odpowiadających warunkom przyznania pomocy w ramach działania „Odnowa i rozwój wsi” objętego </t>
  </si>
  <si>
    <t>PROW na lata 2007-2013 - „ Budowa obiektów sportowych oraz placów zabaw na terenie Gminy Gostynin”.</t>
  </si>
  <si>
    <t xml:space="preserve">                    Załącznik nr 4 do Uchwały Rady Gminy Gostynin</t>
  </si>
  <si>
    <t xml:space="preserve">     Nr 83/XI/2011 z dnia 9 sierpnia 2011r.</t>
  </si>
  <si>
    <t>Dochody i wydatki związane z realizacją zadań z zakresu administracji rządowej i innych zleconych odrębnymi ustawami</t>
  </si>
  <si>
    <t>Nazwa zadania</t>
  </si>
  <si>
    <t xml:space="preserve">Wydatki
</t>
  </si>
  <si>
    <t>z tego:</t>
  </si>
  <si>
    <t xml:space="preserve">Zmiana </t>
  </si>
  <si>
    <t>wydatki bieżące</t>
  </si>
  <si>
    <t>wydatki majątkowe</t>
  </si>
  <si>
    <t>O1095</t>
  </si>
  <si>
    <t>RAZEM O10</t>
  </si>
  <si>
    <t>Obsługa wydania dowodów osobistych</t>
  </si>
  <si>
    <t>Razem 75011</t>
  </si>
  <si>
    <t>RAZEM 750</t>
  </si>
  <si>
    <t>Urzędy naczelnych organów władzy państwowej, kontroli i ochrony prawa</t>
  </si>
  <si>
    <t>Razem 75101</t>
  </si>
  <si>
    <t>RAZEM 751</t>
  </si>
  <si>
    <t>Szkolenia i zakup materiałów w zakresie obrony cywilnej.</t>
  </si>
  <si>
    <t>Razem 75414</t>
  </si>
  <si>
    <t>RAZEM 754</t>
  </si>
  <si>
    <t>Wypłata świadczeń rodzinnych, świadczeń funduszu alimentacyjnego oraz obsługa wypłaty w/w świadczeń</t>
  </si>
  <si>
    <t>Razem 85212</t>
  </si>
  <si>
    <t>Zapłata składek na ubezpieczenia zdrowotne opłacanych za osoby pobierające niektóre świadczenia z pomocy społecznej</t>
  </si>
  <si>
    <t>Razem 85213</t>
  </si>
  <si>
    <t>RAZEM 852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</si>
</sst>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&quot; zł&quot;_-;\-* #,##0.00&quot; zł&quot;_-;_-* \-??&quot; zł&quot;_-;_-@_-"/>
    <numFmt numFmtId="166" formatCode="#,##0.00&quot; zł &quot;;\-#,##0.00&quot; zł &quot;;&quot; -&quot;#&quot; zł &quot;;@\ "/>
    <numFmt numFmtId="167" formatCode="00"/>
    <numFmt numFmtId="168" formatCode="#,##0.00"/>
    <numFmt numFmtId="169" formatCode="0"/>
    <numFmt numFmtId="170" formatCode="#,##0"/>
    <numFmt numFmtId="171" formatCode="D/MM/YYYY"/>
    <numFmt numFmtId="172" formatCode="#,###.00"/>
    <numFmt numFmtId="173" formatCode="#,##0.00;\-#,##0.00"/>
  </numFmts>
  <fonts count="36">
    <font>
      <sz val="10"/>
      <name val="Arial"/>
      <family val="2"/>
    </font>
    <font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b/>
      <u val="single"/>
      <sz val="7"/>
      <color indexed="8"/>
      <name val="Times New Roman"/>
      <family val="1"/>
    </font>
    <font>
      <sz val="7"/>
      <name val="Arial"/>
      <family val="2"/>
    </font>
    <font>
      <i/>
      <sz val="7"/>
      <name val="Times New Roman"/>
      <family val="1"/>
    </font>
    <font>
      <b/>
      <u val="single"/>
      <sz val="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10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7" fontId="0" fillId="0" borderId="0">
      <alignment/>
      <protection/>
    </xf>
  </cellStyleXfs>
  <cellXfs count="239">
    <xf numFmtId="164" fontId="0" fillId="0" borderId="0" xfId="0" applyAlignment="1">
      <alignment/>
    </xf>
    <xf numFmtId="164" fontId="2" fillId="0" borderId="0" xfId="23" applyFont="1">
      <alignment/>
      <protection/>
    </xf>
    <xf numFmtId="164" fontId="3" fillId="0" borderId="0" xfId="23" applyFont="1" applyAlignment="1">
      <alignment horizontal="center"/>
      <protection/>
    </xf>
    <xf numFmtId="164" fontId="2" fillId="0" borderId="0" xfId="25" applyFont="1">
      <alignment/>
      <protection/>
    </xf>
    <xf numFmtId="164" fontId="2" fillId="0" borderId="0" xfId="25" applyFont="1" applyBorder="1" applyAlignment="1">
      <alignment wrapText="1"/>
      <protection/>
    </xf>
    <xf numFmtId="164" fontId="3" fillId="0" borderId="0" xfId="23" applyFont="1" applyBorder="1">
      <alignment/>
      <protection/>
    </xf>
    <xf numFmtId="164" fontId="4" fillId="2" borderId="1" xfId="23" applyFont="1" applyFill="1" applyBorder="1" applyAlignment="1">
      <alignment horizontal="center" vertical="center"/>
      <protection/>
    </xf>
    <xf numFmtId="164" fontId="4" fillId="2" borderId="1" xfId="23" applyFont="1" applyFill="1" applyBorder="1" applyAlignment="1">
      <alignment horizontal="center" vertical="center" wrapText="1"/>
      <protection/>
    </xf>
    <xf numFmtId="164" fontId="5" fillId="0" borderId="1" xfId="23" applyFont="1" applyBorder="1" applyAlignment="1">
      <alignment horizontal="center" vertical="center"/>
      <protection/>
    </xf>
    <xf numFmtId="164" fontId="2" fillId="0" borderId="0" xfId="23" applyFont="1" applyAlignment="1">
      <alignment horizontal="center" vertical="center"/>
      <protection/>
    </xf>
    <xf numFmtId="164" fontId="4" fillId="3" borderId="1" xfId="23" applyFont="1" applyFill="1" applyBorder="1" applyAlignment="1">
      <alignment horizontal="center" vertical="center"/>
      <protection/>
    </xf>
    <xf numFmtId="164" fontId="4" fillId="3" borderId="1" xfId="23" applyFont="1" applyFill="1" applyBorder="1" applyAlignment="1">
      <alignment horizontal="left" vertical="center" wrapText="1"/>
      <protection/>
    </xf>
    <xf numFmtId="168" fontId="4" fillId="3" borderId="1" xfId="23" applyNumberFormat="1" applyFont="1" applyFill="1" applyBorder="1" applyAlignment="1">
      <alignment horizontal="right" vertical="center"/>
      <protection/>
    </xf>
    <xf numFmtId="164" fontId="5" fillId="0" borderId="1" xfId="23" applyFont="1" applyBorder="1" applyAlignment="1">
      <alignment horizontal="left" vertical="center" wrapText="1"/>
      <protection/>
    </xf>
    <xf numFmtId="168" fontId="5" fillId="0" borderId="1" xfId="23" applyNumberFormat="1" applyFont="1" applyBorder="1" applyAlignment="1">
      <alignment horizontal="right" vertical="center"/>
      <protection/>
    </xf>
    <xf numFmtId="164" fontId="4" fillId="4" borderId="1" xfId="23" applyFont="1" applyFill="1" applyBorder="1" applyAlignment="1">
      <alignment horizontal="center" vertical="center"/>
      <protection/>
    </xf>
    <xf numFmtId="164" fontId="4" fillId="4" borderId="1" xfId="23" applyFont="1" applyFill="1" applyBorder="1" applyAlignment="1">
      <alignment horizontal="left" vertical="center" wrapText="1"/>
      <protection/>
    </xf>
    <xf numFmtId="168" fontId="4" fillId="4" borderId="1" xfId="23" applyNumberFormat="1" applyFont="1" applyFill="1" applyBorder="1" applyAlignment="1">
      <alignment horizontal="right" vertical="center"/>
      <protection/>
    </xf>
    <xf numFmtId="164" fontId="4" fillId="5" borderId="1" xfId="23" applyFont="1" applyFill="1" applyBorder="1" applyAlignment="1">
      <alignment horizontal="center" vertical="center"/>
      <protection/>
    </xf>
    <xf numFmtId="164" fontId="5" fillId="5" borderId="1" xfId="23" applyFont="1" applyFill="1" applyBorder="1" applyAlignment="1">
      <alignment horizontal="left" vertical="center" wrapText="1"/>
      <protection/>
    </xf>
    <xf numFmtId="168" fontId="5" fillId="5" borderId="1" xfId="23" applyNumberFormat="1" applyFont="1" applyFill="1" applyBorder="1" applyAlignment="1">
      <alignment horizontal="right" vertical="center"/>
      <protection/>
    </xf>
    <xf numFmtId="168" fontId="4" fillId="0" borderId="1" xfId="23" applyNumberFormat="1" applyFont="1" applyFill="1" applyBorder="1" applyAlignment="1">
      <alignment horizontal="right" vertical="center"/>
      <protection/>
    </xf>
    <xf numFmtId="168" fontId="4" fillId="5" borderId="1" xfId="23" applyNumberFormat="1" applyFont="1" applyFill="1" applyBorder="1" applyAlignment="1">
      <alignment horizontal="right" vertical="center"/>
      <protection/>
    </xf>
    <xf numFmtId="164" fontId="4" fillId="6" borderId="1" xfId="23" applyFont="1" applyFill="1" applyBorder="1" applyAlignment="1">
      <alignment horizontal="right" vertical="center"/>
      <protection/>
    </xf>
    <xf numFmtId="168" fontId="4" fillId="6" borderId="1" xfId="23" applyNumberFormat="1" applyFont="1" applyFill="1" applyBorder="1" applyAlignment="1">
      <alignment horizontal="right" vertical="center"/>
      <protection/>
    </xf>
    <xf numFmtId="168" fontId="6" fillId="6" borderId="1" xfId="23" applyNumberFormat="1" applyFont="1" applyFill="1" applyBorder="1" applyAlignment="1">
      <alignment horizontal="right" vertical="center"/>
      <protection/>
    </xf>
    <xf numFmtId="168" fontId="2" fillId="0" borderId="0" xfId="23" applyNumberFormat="1" applyFont="1">
      <alignment/>
      <protection/>
    </xf>
    <xf numFmtId="164" fontId="7" fillId="0" borderId="0" xfId="23" applyFont="1">
      <alignment/>
      <protection/>
    </xf>
    <xf numFmtId="164" fontId="3" fillId="0" borderId="0" xfId="23" applyFont="1">
      <alignment/>
      <protection/>
    </xf>
    <xf numFmtId="164" fontId="2" fillId="0" borderId="0" xfId="23" applyFont="1" applyBorder="1" applyAlignment="1">
      <alignment vertical="center" wrapText="1"/>
      <protection/>
    </xf>
    <xf numFmtId="164" fontId="2" fillId="0" borderId="0" xfId="23" applyFont="1" applyAlignment="1">
      <alignment vertical="center"/>
      <protection/>
    </xf>
    <xf numFmtId="164" fontId="2" fillId="0" borderId="0" xfId="25" applyFont="1" applyFill="1" applyAlignment="1">
      <alignment horizontal="right"/>
      <protection/>
    </xf>
    <xf numFmtId="164" fontId="3" fillId="2" borderId="1" xfId="23" applyFont="1" applyFill="1" applyBorder="1" applyAlignment="1">
      <alignment horizontal="center" vertical="center"/>
      <protection/>
    </xf>
    <xf numFmtId="164" fontId="3" fillId="2" borderId="1" xfId="23" applyFont="1" applyFill="1" applyBorder="1" applyAlignment="1">
      <alignment horizontal="center" vertical="center" wrapText="1"/>
      <protection/>
    </xf>
    <xf numFmtId="164" fontId="2" fillId="0" borderId="1" xfId="23" applyFont="1" applyBorder="1" applyAlignment="1">
      <alignment horizontal="center" vertical="center"/>
      <protection/>
    </xf>
    <xf numFmtId="164" fontId="3" fillId="4" borderId="1" xfId="23" applyFont="1" applyFill="1" applyBorder="1" applyAlignment="1">
      <alignment horizontal="center" vertical="center"/>
      <protection/>
    </xf>
    <xf numFmtId="168" fontId="3" fillId="4" borderId="1" xfId="23" applyNumberFormat="1" applyFont="1" applyFill="1" applyBorder="1" applyAlignment="1">
      <alignment horizontal="right" vertical="center"/>
      <protection/>
    </xf>
    <xf numFmtId="168" fontId="2" fillId="0" borderId="1" xfId="23" applyNumberFormat="1" applyFont="1" applyBorder="1" applyAlignment="1">
      <alignment horizontal="right" vertical="center"/>
      <protection/>
    </xf>
    <xf numFmtId="169" fontId="3" fillId="4" borderId="1" xfId="23" applyNumberFormat="1" applyFont="1" applyFill="1" applyBorder="1" applyAlignment="1">
      <alignment horizontal="center" vertical="center"/>
      <protection/>
    </xf>
    <xf numFmtId="168" fontId="2" fillId="0" borderId="1" xfId="23" applyNumberFormat="1" applyFont="1" applyBorder="1" applyAlignment="1">
      <alignment horizontal="center" vertical="center"/>
      <protection/>
    </xf>
    <xf numFmtId="169" fontId="2" fillId="0" borderId="1" xfId="23" applyNumberFormat="1" applyFont="1" applyBorder="1" applyAlignment="1">
      <alignment horizontal="center" vertical="center"/>
      <protection/>
    </xf>
    <xf numFmtId="164" fontId="8" fillId="4" borderId="1" xfId="23" applyFont="1" applyFill="1" applyBorder="1" applyAlignment="1">
      <alignment horizontal="center" vertical="center"/>
      <protection/>
    </xf>
    <xf numFmtId="164" fontId="8" fillId="4" borderId="1" xfId="23" applyFont="1" applyFill="1" applyBorder="1" applyAlignment="1">
      <alignment horizontal="center" vertical="center" wrapText="1"/>
      <protection/>
    </xf>
    <xf numFmtId="168" fontId="8" fillId="4" borderId="1" xfId="23" applyNumberFormat="1" applyFont="1" applyFill="1" applyBorder="1" applyAlignment="1">
      <alignment horizontal="right" vertical="center"/>
      <protection/>
    </xf>
    <xf numFmtId="164" fontId="2" fillId="0" borderId="1" xfId="23" applyFont="1" applyBorder="1" applyAlignment="1">
      <alignment horizontal="center" vertical="center" wrapText="1"/>
      <protection/>
    </xf>
    <xf numFmtId="168" fontId="2" fillId="0" borderId="1" xfId="23" applyNumberFormat="1" applyFont="1" applyFill="1" applyBorder="1" applyAlignment="1">
      <alignment horizontal="right" vertical="center"/>
      <protection/>
    </xf>
    <xf numFmtId="168" fontId="8" fillId="4" borderId="2" xfId="23" applyNumberFormat="1" applyFont="1" applyFill="1" applyBorder="1" applyAlignment="1">
      <alignment horizontal="right" vertical="center"/>
      <protection/>
    </xf>
    <xf numFmtId="164" fontId="8" fillId="5" borderId="1" xfId="23" applyFont="1" applyFill="1" applyBorder="1" applyAlignment="1">
      <alignment horizontal="center" vertical="center"/>
      <protection/>
    </xf>
    <xf numFmtId="164" fontId="9" fillId="5" borderId="1" xfId="23" applyFont="1" applyFill="1" applyBorder="1" applyAlignment="1">
      <alignment horizontal="center" vertical="center"/>
      <protection/>
    </xf>
    <xf numFmtId="164" fontId="9" fillId="5" borderId="1" xfId="23" applyFont="1" applyFill="1" applyBorder="1" applyAlignment="1">
      <alignment horizontal="center" vertical="center" wrapText="1"/>
      <protection/>
    </xf>
    <xf numFmtId="168" fontId="9" fillId="5" borderId="1" xfId="23" applyNumberFormat="1" applyFont="1" applyFill="1" applyBorder="1" applyAlignment="1">
      <alignment horizontal="right" vertical="center"/>
      <protection/>
    </xf>
    <xf numFmtId="168" fontId="9" fillId="5" borderId="2" xfId="23" applyNumberFormat="1" applyFont="1" applyFill="1" applyBorder="1" applyAlignment="1">
      <alignment horizontal="right" vertical="center"/>
      <protection/>
    </xf>
    <xf numFmtId="164" fontId="9" fillId="0" borderId="1" xfId="23" applyFont="1" applyBorder="1" applyAlignment="1">
      <alignment horizontal="center" vertical="center"/>
      <protection/>
    </xf>
    <xf numFmtId="164" fontId="9" fillId="0" borderId="1" xfId="23" applyFont="1" applyBorder="1" applyAlignment="1">
      <alignment horizontal="center" vertical="center" wrapText="1"/>
      <protection/>
    </xf>
    <xf numFmtId="168" fontId="9" fillId="0" borderId="1" xfId="23" applyNumberFormat="1" applyFont="1" applyBorder="1" applyAlignment="1">
      <alignment horizontal="right" vertical="center"/>
      <protection/>
    </xf>
    <xf numFmtId="168" fontId="9" fillId="0" borderId="2" xfId="23" applyNumberFormat="1" applyFont="1" applyBorder="1" applyAlignment="1">
      <alignment horizontal="right" vertical="center"/>
      <protection/>
    </xf>
    <xf numFmtId="164" fontId="8" fillId="4" borderId="1" xfId="25" applyFont="1" applyFill="1" applyBorder="1" applyAlignment="1">
      <alignment horizontal="center" vertical="center"/>
      <protection/>
    </xf>
    <xf numFmtId="168" fontId="8" fillId="4" borderId="1" xfId="25" applyNumberFormat="1" applyFont="1" applyFill="1" applyBorder="1" applyAlignment="1">
      <alignment horizontal="right" vertical="center"/>
      <protection/>
    </xf>
    <xf numFmtId="164" fontId="2" fillId="0" borderId="0" xfId="25" applyFont="1" applyBorder="1" applyAlignment="1">
      <alignment vertical="center"/>
      <protection/>
    </xf>
    <xf numFmtId="164" fontId="3" fillId="0" borderId="0" xfId="25" applyFont="1" applyAlignment="1">
      <alignment vertical="center"/>
      <protection/>
    </xf>
    <xf numFmtId="170" fontId="2" fillId="0" borderId="0" xfId="25" applyNumberFormat="1" applyFont="1" applyFill="1" applyBorder="1" applyAlignment="1">
      <alignment vertical="center"/>
      <protection/>
    </xf>
    <xf numFmtId="170" fontId="2" fillId="0" borderId="0" xfId="25" applyNumberFormat="1" applyFont="1">
      <alignment/>
      <protection/>
    </xf>
    <xf numFmtId="171" fontId="7" fillId="0" borderId="0" xfId="23" applyNumberFormat="1" applyFont="1" applyAlignment="1">
      <alignment horizontal="left"/>
      <protection/>
    </xf>
    <xf numFmtId="171" fontId="2" fillId="0" borderId="0" xfId="23" applyNumberFormat="1" applyFont="1" applyAlignment="1">
      <alignment horizontal="left"/>
      <protection/>
    </xf>
    <xf numFmtId="164" fontId="2" fillId="0" borderId="0" xfId="21" applyFont="1" applyAlignment="1">
      <alignment vertical="center"/>
      <protection/>
    </xf>
    <xf numFmtId="164" fontId="2" fillId="0" borderId="0" xfId="21" applyFont="1">
      <alignment/>
      <protection/>
    </xf>
    <xf numFmtId="164" fontId="2" fillId="0" borderId="0" xfId="21" applyFont="1" applyAlignment="1">
      <alignment horizontal="center" vertical="center"/>
      <protection/>
    </xf>
    <xf numFmtId="164" fontId="2" fillId="0" borderId="0" xfId="21" applyFont="1" applyBorder="1" applyAlignment="1">
      <alignment horizontal="right" vertical="center"/>
      <protection/>
    </xf>
    <xf numFmtId="164" fontId="10" fillId="0" borderId="0" xfId="21" applyFont="1" applyAlignment="1">
      <alignment vertical="center"/>
      <protection/>
    </xf>
    <xf numFmtId="164" fontId="3" fillId="0" borderId="0" xfId="21" applyFont="1" applyAlignment="1">
      <alignment vertical="center"/>
      <protection/>
    </xf>
    <xf numFmtId="164" fontId="2" fillId="0" borderId="0" xfId="21" applyFont="1" applyAlignment="1">
      <alignment horizontal="right" vertical="center"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4" fontId="3" fillId="2" borderId="3" xfId="21" applyFont="1" applyFill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vertical="center" wrapText="1"/>
      <protection/>
    </xf>
    <xf numFmtId="164" fontId="11" fillId="2" borderId="1" xfId="21" applyFont="1" applyFill="1" applyBorder="1" applyAlignment="1">
      <alignment horizontal="center" vertical="center" wrapText="1"/>
      <protection/>
    </xf>
    <xf numFmtId="164" fontId="2" fillId="0" borderId="1" xfId="21" applyFont="1" applyBorder="1" applyAlignment="1">
      <alignment horizontal="center" vertical="center" wrapText="1"/>
      <protection/>
    </xf>
    <xf numFmtId="164" fontId="2" fillId="0" borderId="2" xfId="21" applyFont="1" applyBorder="1" applyAlignment="1">
      <alignment horizontal="center" vertical="center" wrapText="1"/>
      <protection/>
    </xf>
    <xf numFmtId="164" fontId="3" fillId="4" borderId="1" xfId="21" applyFont="1" applyFill="1" applyBorder="1" applyAlignment="1">
      <alignment horizontal="center" vertical="center" wrapText="1"/>
      <protection/>
    </xf>
    <xf numFmtId="168" fontId="3" fillId="4" borderId="2" xfId="21" applyNumberFormat="1" applyFont="1" applyFill="1" applyBorder="1" applyAlignment="1">
      <alignment horizontal="center" vertical="center" wrapText="1"/>
      <protection/>
    </xf>
    <xf numFmtId="168" fontId="3" fillId="4" borderId="1" xfId="21" applyNumberFormat="1" applyFont="1" applyFill="1" applyBorder="1" applyAlignment="1">
      <alignment horizontal="center" vertical="center" wrapText="1"/>
      <protection/>
    </xf>
    <xf numFmtId="168" fontId="2" fillId="0" borderId="2" xfId="21" applyNumberFormat="1" applyFont="1" applyBorder="1" applyAlignment="1">
      <alignment horizontal="center" vertical="center" wrapText="1"/>
      <protection/>
    </xf>
    <xf numFmtId="168" fontId="2" fillId="0" borderId="1" xfId="21" applyNumberFormat="1" applyFont="1" applyBorder="1" applyAlignment="1">
      <alignment horizontal="center" vertical="center" wrapText="1"/>
      <protection/>
    </xf>
    <xf numFmtId="172" fontId="3" fillId="4" borderId="2" xfId="21" applyNumberFormat="1" applyFont="1" applyFill="1" applyBorder="1" applyAlignment="1">
      <alignment horizontal="center" vertical="center" wrapText="1"/>
      <protection/>
    </xf>
    <xf numFmtId="172" fontId="3" fillId="4" borderId="1" xfId="21" applyNumberFormat="1" applyFont="1" applyFill="1" applyBorder="1" applyAlignment="1">
      <alignment horizontal="center" vertical="center" wrapText="1"/>
      <protection/>
    </xf>
    <xf numFmtId="172" fontId="2" fillId="0" borderId="2" xfId="21" applyNumberFormat="1" applyFont="1" applyBorder="1" applyAlignment="1">
      <alignment horizontal="center" vertical="center" wrapText="1"/>
      <protection/>
    </xf>
    <xf numFmtId="173" fontId="2" fillId="0" borderId="1" xfId="21" applyNumberFormat="1" applyFont="1" applyBorder="1" applyAlignment="1">
      <alignment horizontal="center" vertical="center" wrapText="1"/>
      <protection/>
    </xf>
    <xf numFmtId="172" fontId="2" fillId="0" borderId="1" xfId="21" applyNumberFormat="1" applyFont="1" applyBorder="1" applyAlignment="1">
      <alignment horizontal="center" vertical="center" wrapText="1"/>
      <protection/>
    </xf>
    <xf numFmtId="164" fontId="3" fillId="6" borderId="1" xfId="21" applyFont="1" applyFill="1" applyBorder="1" applyAlignment="1">
      <alignment horizontal="center" vertical="center" wrapText="1"/>
      <protection/>
    </xf>
    <xf numFmtId="172" fontId="3" fillId="6" borderId="1" xfId="21" applyNumberFormat="1" applyFont="1" applyFill="1" applyBorder="1" applyAlignment="1">
      <alignment horizontal="center" vertical="center" wrapText="1"/>
      <protection/>
    </xf>
    <xf numFmtId="164" fontId="12" fillId="0" borderId="0" xfId="21" applyFont="1" applyAlignment="1">
      <alignment vertical="center"/>
      <protection/>
    </xf>
    <xf numFmtId="164" fontId="5" fillId="0" borderId="0" xfId="22" applyFont="1" applyAlignment="1">
      <alignment vertical="center"/>
      <protection/>
    </xf>
    <xf numFmtId="164" fontId="5" fillId="0" borderId="0" xfId="22" applyFont="1">
      <alignment/>
      <protection/>
    </xf>
    <xf numFmtId="164" fontId="4" fillId="0" borderId="0" xfId="22" applyFont="1" applyAlignment="1">
      <alignment vertical="center"/>
      <protection/>
    </xf>
    <xf numFmtId="170" fontId="5" fillId="0" borderId="0" xfId="26" applyNumberFormat="1" applyFont="1" applyBorder="1" applyAlignment="1">
      <alignment vertical="center" wrapText="1"/>
      <protection/>
    </xf>
    <xf numFmtId="164" fontId="5" fillId="0" borderId="0" xfId="26" applyFont="1" applyAlignment="1">
      <alignment vertical="center"/>
      <protection/>
    </xf>
    <xf numFmtId="164" fontId="4" fillId="0" borderId="0" xfId="26" applyFont="1" applyAlignment="1">
      <alignment vertical="center"/>
      <protection/>
    </xf>
    <xf numFmtId="164" fontId="5" fillId="0" borderId="0" xfId="26" applyFont="1">
      <alignment/>
      <protection/>
    </xf>
    <xf numFmtId="164" fontId="5" fillId="0" borderId="0" xfId="26" applyFont="1" applyBorder="1" applyAlignment="1">
      <alignment wrapText="1"/>
      <protection/>
    </xf>
    <xf numFmtId="164" fontId="5" fillId="0" borderId="0" xfId="22" applyFont="1" applyAlignment="1">
      <alignment horizontal="center" vertical="center"/>
      <protection/>
    </xf>
    <xf numFmtId="164" fontId="4" fillId="0" borderId="0" xfId="22" applyFont="1" applyAlignment="1">
      <alignment horizontal="center" vertical="center"/>
      <protection/>
    </xf>
    <xf numFmtId="164" fontId="13" fillId="0" borderId="0" xfId="22" applyFont="1" applyAlignment="1">
      <alignment horizontal="center" vertical="center"/>
      <protection/>
    </xf>
    <xf numFmtId="164" fontId="4" fillId="4" borderId="4" xfId="22" applyFont="1" applyFill="1" applyBorder="1" applyAlignment="1">
      <alignment horizontal="center" vertical="center"/>
      <protection/>
    </xf>
    <xf numFmtId="164" fontId="4" fillId="4" borderId="4" xfId="22" applyFont="1" applyFill="1" applyBorder="1" applyAlignment="1">
      <alignment horizontal="center" vertical="center" wrapText="1"/>
      <protection/>
    </xf>
    <xf numFmtId="164" fontId="4" fillId="4" borderId="4" xfId="22" applyFont="1" applyFill="1" applyBorder="1" applyAlignment="1">
      <alignment vertical="center" wrapText="1"/>
      <protection/>
    </xf>
    <xf numFmtId="164" fontId="4" fillId="4" borderId="4" xfId="22" applyFont="1" applyFill="1" applyBorder="1" applyAlignment="1">
      <alignment wrapText="1"/>
      <protection/>
    </xf>
    <xf numFmtId="164" fontId="5" fillId="0" borderId="4" xfId="22" applyFont="1" applyBorder="1" applyAlignment="1">
      <alignment horizontal="center" vertical="center" wrapText="1"/>
      <protection/>
    </xf>
    <xf numFmtId="164" fontId="6" fillId="4" borderId="4" xfId="22" applyFont="1" applyFill="1" applyBorder="1" applyAlignment="1">
      <alignment horizontal="center" vertical="center" wrapText="1"/>
      <protection/>
    </xf>
    <xf numFmtId="168" fontId="6" fillId="4" borderId="4" xfId="22" applyNumberFormat="1" applyFont="1" applyFill="1" applyBorder="1" applyAlignment="1">
      <alignment vertical="center" wrapText="1"/>
      <protection/>
    </xf>
    <xf numFmtId="164" fontId="5" fillId="4" borderId="4" xfId="22" applyFont="1" applyFill="1" applyBorder="1" applyAlignment="1">
      <alignment vertical="center" wrapText="1"/>
      <protection/>
    </xf>
    <xf numFmtId="168" fontId="5" fillId="0" borderId="4" xfId="22" applyNumberFormat="1" applyFont="1" applyBorder="1" applyAlignment="1">
      <alignment vertical="center" wrapText="1"/>
      <protection/>
    </xf>
    <xf numFmtId="164" fontId="5" fillId="0" borderId="4" xfId="22" applyFont="1" applyBorder="1" applyAlignment="1">
      <alignment vertical="center" wrapText="1"/>
      <protection/>
    </xf>
    <xf numFmtId="168" fontId="4" fillId="4" borderId="4" xfId="22" applyNumberFormat="1" applyFont="1" applyFill="1" applyBorder="1" applyAlignment="1">
      <alignment vertical="center" wrapText="1"/>
      <protection/>
    </xf>
    <xf numFmtId="168" fontId="5" fillId="4" borderId="4" xfId="22" applyNumberFormat="1" applyFont="1" applyFill="1" applyBorder="1" applyAlignment="1">
      <alignment vertical="center" wrapText="1"/>
      <protection/>
    </xf>
    <xf numFmtId="164" fontId="6" fillId="0" borderId="4" xfId="22" applyFont="1" applyBorder="1" applyAlignment="1">
      <alignment horizontal="center" vertical="center" wrapText="1"/>
      <protection/>
    </xf>
    <xf numFmtId="164" fontId="14" fillId="0" borderId="4" xfId="22" applyFont="1" applyBorder="1" applyAlignment="1">
      <alignment horizontal="center" vertical="center" wrapText="1"/>
      <protection/>
    </xf>
    <xf numFmtId="164" fontId="9" fillId="5" borderId="4" xfId="23" applyFont="1" applyFill="1" applyBorder="1" applyAlignment="1">
      <alignment horizontal="center" vertical="center" wrapText="1"/>
      <protection/>
    </xf>
    <xf numFmtId="168" fontId="14" fillId="0" borderId="4" xfId="22" applyNumberFormat="1" applyFont="1" applyBorder="1" applyAlignment="1">
      <alignment vertical="center" wrapText="1"/>
      <protection/>
    </xf>
    <xf numFmtId="164" fontId="9" fillId="5" borderId="4" xfId="23" applyFont="1" applyFill="1" applyBorder="1" applyAlignment="1">
      <alignment horizontal="left" vertical="center" wrapText="1"/>
      <protection/>
    </xf>
    <xf numFmtId="164" fontId="9" fillId="5" borderId="4" xfId="23" applyFont="1" applyFill="1" applyBorder="1" applyAlignment="1">
      <alignment horizontal="center" vertical="center"/>
      <protection/>
    </xf>
    <xf numFmtId="164" fontId="6" fillId="6" borderId="4" xfId="26" applyFont="1" applyFill="1" applyBorder="1" applyAlignment="1">
      <alignment horizontal="center" vertical="center" wrapText="1"/>
      <protection/>
    </xf>
    <xf numFmtId="168" fontId="15" fillId="6" borderId="4" xfId="26" applyNumberFormat="1" applyFont="1" applyFill="1" applyBorder="1" applyAlignment="1">
      <alignment vertical="center" wrapText="1"/>
      <protection/>
    </xf>
    <xf numFmtId="164" fontId="16" fillId="0" borderId="0" xfId="0" applyFont="1" applyAlignment="1">
      <alignment/>
    </xf>
    <xf numFmtId="164" fontId="17" fillId="0" borderId="0" xfId="22" applyFont="1" applyAlignment="1">
      <alignment vertical="center"/>
      <protection/>
    </xf>
    <xf numFmtId="168" fontId="4" fillId="0" borderId="0" xfId="22" applyNumberFormat="1" applyFont="1">
      <alignment/>
      <protection/>
    </xf>
    <xf numFmtId="164" fontId="5" fillId="0" borderId="0" xfId="25" applyFont="1" applyBorder="1" applyAlignment="1">
      <alignment vertical="center"/>
      <protection/>
    </xf>
    <xf numFmtId="164" fontId="5" fillId="0" borderId="0" xfId="25" applyFont="1" applyAlignment="1">
      <alignment vertical="center"/>
      <protection/>
    </xf>
    <xf numFmtId="168" fontId="18" fillId="0" borderId="0" xfId="26" applyNumberFormat="1" applyFont="1" applyBorder="1" applyAlignment="1">
      <alignment vertical="center" wrapText="1"/>
      <protection/>
    </xf>
    <xf numFmtId="164" fontId="19" fillId="0" borderId="0" xfId="22" applyFont="1">
      <alignment/>
      <protection/>
    </xf>
    <xf numFmtId="164" fontId="19" fillId="0" borderId="0" xfId="22" applyFont="1" applyAlignment="1">
      <alignment vertical="center"/>
      <protection/>
    </xf>
    <xf numFmtId="164" fontId="19" fillId="0" borderId="0" xfId="0" applyFont="1" applyAlignment="1">
      <alignment/>
    </xf>
    <xf numFmtId="164" fontId="20" fillId="0" borderId="0" xfId="22" applyFont="1" applyBorder="1" applyAlignment="1">
      <alignment horizontal="center" vertical="center" wrapText="1"/>
      <protection/>
    </xf>
    <xf numFmtId="164" fontId="20" fillId="0" borderId="0" xfId="22" applyFont="1" applyAlignment="1">
      <alignment horizontal="center" vertical="center" wrapText="1"/>
      <protection/>
    </xf>
    <xf numFmtId="164" fontId="2" fillId="0" borderId="0" xfId="22" applyFont="1" applyAlignment="1">
      <alignment horizontal="right" vertical="center"/>
      <protection/>
    </xf>
    <xf numFmtId="164" fontId="13" fillId="4" borderId="1" xfId="22" applyFont="1" applyFill="1" applyBorder="1" applyAlignment="1">
      <alignment horizontal="center" vertical="center"/>
      <protection/>
    </xf>
    <xf numFmtId="164" fontId="13" fillId="4" borderId="5" xfId="22" applyFont="1" applyFill="1" applyBorder="1" applyAlignment="1">
      <alignment vertical="center"/>
      <protection/>
    </xf>
    <xf numFmtId="164" fontId="13" fillId="4" borderId="1" xfId="22" applyFont="1" applyFill="1" applyBorder="1" applyAlignment="1">
      <alignment horizontal="center" vertical="center" wrapText="1"/>
      <protection/>
    </xf>
    <xf numFmtId="164" fontId="3" fillId="4" borderId="1" xfId="22" applyFont="1" applyFill="1" applyBorder="1" applyAlignment="1">
      <alignment horizontal="center" vertical="center" wrapText="1"/>
      <protection/>
    </xf>
    <xf numFmtId="164" fontId="11" fillId="4" borderId="1" xfId="22" applyFont="1" applyFill="1" applyBorder="1" applyAlignment="1">
      <alignment horizontal="center" vertical="center" wrapText="1"/>
      <protection/>
    </xf>
    <xf numFmtId="164" fontId="21" fillId="0" borderId="1" xfId="22" applyFont="1" applyBorder="1" applyAlignment="1">
      <alignment horizontal="center" vertical="center"/>
      <protection/>
    </xf>
    <xf numFmtId="164" fontId="22" fillId="0" borderId="1" xfId="22" applyFont="1" applyBorder="1" applyAlignment="1">
      <alignment horizontal="center" vertical="center"/>
      <protection/>
    </xf>
    <xf numFmtId="164" fontId="22" fillId="0" borderId="1" xfId="22" applyFont="1" applyBorder="1" applyAlignment="1">
      <alignment horizontal="left" vertical="center" wrapText="1"/>
      <protection/>
    </xf>
    <xf numFmtId="168" fontId="22" fillId="0" borderId="1" xfId="22" applyNumberFormat="1" applyFont="1" applyBorder="1" applyAlignment="1">
      <alignment horizontal="right" vertical="center"/>
      <protection/>
    </xf>
    <xf numFmtId="168" fontId="22" fillId="0" borderId="1" xfId="22" applyNumberFormat="1" applyFont="1" applyBorder="1" applyAlignment="1">
      <alignment horizontal="center" vertical="center"/>
      <protection/>
    </xf>
    <xf numFmtId="168" fontId="22" fillId="0" borderId="1" xfId="22" applyNumberFormat="1" applyFont="1" applyBorder="1" applyAlignment="1">
      <alignment vertical="center" wrapText="1"/>
      <protection/>
    </xf>
    <xf numFmtId="164" fontId="23" fillId="0" borderId="1" xfId="22" applyFont="1" applyBorder="1" applyAlignment="1">
      <alignment horizontal="left" vertical="center" wrapText="1"/>
      <protection/>
    </xf>
    <xf numFmtId="164" fontId="22" fillId="0" borderId="1" xfId="22" applyFont="1" applyBorder="1" applyAlignment="1">
      <alignment vertical="center" wrapText="1"/>
      <protection/>
    </xf>
    <xf numFmtId="168" fontId="24" fillId="0" borderId="1" xfId="22" applyNumberFormat="1" applyFont="1" applyBorder="1" applyAlignment="1">
      <alignment vertical="center" wrapText="1"/>
      <protection/>
    </xf>
    <xf numFmtId="164" fontId="22" fillId="0" borderId="1" xfId="22" applyFont="1" applyBorder="1" applyAlignment="1">
      <alignment vertical="center"/>
      <protection/>
    </xf>
    <xf numFmtId="168" fontId="22" fillId="0" borderId="1" xfId="22" applyNumberFormat="1" applyFont="1" applyBorder="1" applyAlignment="1">
      <alignment vertical="center"/>
      <protection/>
    </xf>
    <xf numFmtId="164" fontId="24" fillId="0" borderId="1" xfId="22" applyFont="1" applyBorder="1" applyAlignment="1">
      <alignment wrapText="1"/>
      <protection/>
    </xf>
    <xf numFmtId="164" fontId="24" fillId="0" borderId="1" xfId="22" applyFont="1" applyBorder="1" applyAlignment="1">
      <alignment vertical="center" wrapText="1"/>
      <protection/>
    </xf>
    <xf numFmtId="164" fontId="22" fillId="0" borderId="1" xfId="22" applyFont="1" applyBorder="1" applyAlignment="1">
      <alignment wrapText="1"/>
      <protection/>
    </xf>
    <xf numFmtId="164" fontId="25" fillId="5" borderId="1" xfId="22" applyFont="1" applyFill="1" applyBorder="1" applyAlignment="1">
      <alignment horizontal="center" vertical="center"/>
      <protection/>
    </xf>
    <xf numFmtId="164" fontId="24" fillId="5" borderId="1" xfId="22" applyFont="1" applyFill="1" applyBorder="1" applyAlignment="1">
      <alignment vertical="center" wrapText="1"/>
      <protection/>
    </xf>
    <xf numFmtId="172" fontId="13" fillId="5" borderId="1" xfId="22" applyNumberFormat="1" applyFont="1" applyFill="1" applyBorder="1" applyAlignment="1">
      <alignment horizontal="right" vertical="center"/>
      <protection/>
    </xf>
    <xf numFmtId="172" fontId="13" fillId="5" borderId="1" xfId="22" applyNumberFormat="1" applyFont="1" applyFill="1" applyBorder="1" applyAlignment="1">
      <alignment wrapText="1"/>
      <protection/>
    </xf>
    <xf numFmtId="168" fontId="13" fillId="5" borderId="1" xfId="22" applyNumberFormat="1" applyFont="1" applyFill="1" applyBorder="1" applyAlignment="1">
      <alignment vertical="center"/>
      <protection/>
    </xf>
    <xf numFmtId="164" fontId="26" fillId="5" borderId="1" xfId="22" applyFont="1" applyFill="1" applyBorder="1" applyAlignment="1">
      <alignment vertical="center"/>
      <protection/>
    </xf>
    <xf numFmtId="164" fontId="24" fillId="0" borderId="1" xfId="22" applyFont="1" applyBorder="1" applyAlignment="1">
      <alignment vertical="center"/>
      <protection/>
    </xf>
    <xf numFmtId="169" fontId="24" fillId="0" borderId="1" xfId="22" applyNumberFormat="1" applyFont="1" applyBorder="1" applyAlignment="1">
      <alignment horizontal="center" vertical="center"/>
      <protection/>
    </xf>
    <xf numFmtId="164" fontId="24" fillId="0" borderId="1" xfId="22" applyFont="1" applyBorder="1" applyAlignment="1">
      <alignment horizontal="center" vertical="center"/>
      <protection/>
    </xf>
    <xf numFmtId="168" fontId="24" fillId="0" borderId="1" xfId="22" applyNumberFormat="1" applyFont="1" applyBorder="1" applyAlignment="1">
      <alignment horizontal="right" vertical="center"/>
      <protection/>
    </xf>
    <xf numFmtId="169" fontId="25" fillId="5" borderId="1" xfId="22" applyNumberFormat="1" applyFont="1" applyFill="1" applyBorder="1" applyAlignment="1">
      <alignment horizontal="center" vertical="center"/>
      <protection/>
    </xf>
    <xf numFmtId="164" fontId="27" fillId="5" borderId="1" xfId="22" applyFont="1" applyFill="1" applyBorder="1" applyAlignment="1">
      <alignment vertical="center" wrapText="1"/>
      <protection/>
    </xf>
    <xf numFmtId="168" fontId="13" fillId="5" borderId="1" xfId="22" applyNumberFormat="1" applyFont="1" applyFill="1" applyBorder="1" applyAlignment="1">
      <alignment horizontal="right" vertical="center"/>
      <protection/>
    </xf>
    <xf numFmtId="168" fontId="13" fillId="5" borderId="1" xfId="22" applyNumberFormat="1" applyFont="1" applyFill="1" applyBorder="1" applyAlignment="1">
      <alignment vertical="center" wrapText="1"/>
      <protection/>
    </xf>
    <xf numFmtId="164" fontId="27" fillId="5" borderId="1" xfId="22" applyFont="1" applyFill="1" applyBorder="1" applyAlignment="1">
      <alignment vertical="center"/>
      <protection/>
    </xf>
    <xf numFmtId="164" fontId="24" fillId="5" borderId="1" xfId="22" applyFont="1" applyFill="1" applyBorder="1" applyAlignment="1">
      <alignment horizontal="center" vertical="center"/>
      <protection/>
    </xf>
    <xf numFmtId="164" fontId="24" fillId="0" borderId="1" xfId="22" applyFont="1" applyFill="1" applyBorder="1" applyAlignment="1">
      <alignment horizontal="center" vertical="center"/>
      <protection/>
    </xf>
    <xf numFmtId="164" fontId="24" fillId="0" borderId="1" xfId="22" applyFont="1" applyFill="1" applyBorder="1" applyAlignment="1">
      <alignment vertical="center" wrapText="1"/>
      <protection/>
    </xf>
    <xf numFmtId="168" fontId="24" fillId="0" borderId="1" xfId="22" applyNumberFormat="1" applyFont="1" applyFill="1" applyBorder="1" applyAlignment="1">
      <alignment horizontal="right" vertical="center"/>
      <protection/>
    </xf>
    <xf numFmtId="168" fontId="24" fillId="0" borderId="1" xfId="22" applyNumberFormat="1" applyFont="1" applyFill="1" applyBorder="1" applyAlignment="1">
      <alignment vertical="center" wrapText="1"/>
      <protection/>
    </xf>
    <xf numFmtId="164" fontId="24" fillId="0" borderId="1" xfId="22" applyFont="1" applyFill="1" applyBorder="1" applyAlignment="1">
      <alignment vertical="center"/>
      <protection/>
    </xf>
    <xf numFmtId="164" fontId="27" fillId="0" borderId="1" xfId="22" applyFont="1" applyFill="1" applyBorder="1" applyAlignment="1">
      <alignment vertical="center"/>
      <protection/>
    </xf>
    <xf numFmtId="164" fontId="28" fillId="5" borderId="1" xfId="22" applyFont="1" applyFill="1" applyBorder="1" applyAlignment="1">
      <alignment horizontal="center" vertical="center"/>
      <protection/>
    </xf>
    <xf numFmtId="168" fontId="10" fillId="5" borderId="1" xfId="22" applyNumberFormat="1" applyFont="1" applyFill="1" applyBorder="1" applyAlignment="1">
      <alignment horizontal="right" vertical="center"/>
      <protection/>
    </xf>
    <xf numFmtId="168" fontId="10" fillId="5" borderId="1" xfId="22" applyNumberFormat="1" applyFont="1" applyFill="1" applyBorder="1" applyAlignment="1">
      <alignment vertical="center" wrapText="1"/>
      <protection/>
    </xf>
    <xf numFmtId="168" fontId="24" fillId="5" borderId="1" xfId="22" applyNumberFormat="1" applyFont="1" applyFill="1" applyBorder="1" applyAlignment="1">
      <alignment horizontal="right" vertical="center"/>
      <protection/>
    </xf>
    <xf numFmtId="168" fontId="24" fillId="5" borderId="1" xfId="22" applyNumberFormat="1" applyFont="1" applyFill="1" applyBorder="1" applyAlignment="1">
      <alignment vertical="center" wrapText="1"/>
      <protection/>
    </xf>
    <xf numFmtId="168" fontId="29" fillId="0" borderId="1" xfId="22" applyNumberFormat="1" applyFont="1" applyBorder="1" applyAlignment="1">
      <alignment vertical="center"/>
      <protection/>
    </xf>
    <xf numFmtId="164" fontId="30" fillId="5" borderId="1" xfId="22" applyFont="1" applyFill="1" applyBorder="1" applyAlignment="1">
      <alignment horizontal="center" vertical="center"/>
      <protection/>
    </xf>
    <xf numFmtId="164" fontId="19" fillId="5" borderId="1" xfId="22" applyFont="1" applyFill="1" applyBorder="1" applyAlignment="1">
      <alignment vertical="center" wrapText="1"/>
      <protection/>
    </xf>
    <xf numFmtId="164" fontId="19" fillId="5" borderId="1" xfId="22" applyFont="1" applyFill="1" applyBorder="1" applyAlignment="1">
      <alignment vertical="center"/>
      <protection/>
    </xf>
    <xf numFmtId="164" fontId="13" fillId="5" borderId="1" xfId="22" applyFont="1" applyFill="1" applyBorder="1" applyAlignment="1">
      <alignment vertical="center" wrapText="1"/>
      <protection/>
    </xf>
    <xf numFmtId="164" fontId="13" fillId="5" borderId="1" xfId="22" applyFont="1" applyFill="1" applyBorder="1" applyAlignment="1">
      <alignment vertical="center"/>
      <protection/>
    </xf>
    <xf numFmtId="164" fontId="28" fillId="7" borderId="1" xfId="22" applyFont="1" applyFill="1" applyBorder="1" applyAlignment="1">
      <alignment horizontal="center" vertical="center"/>
      <protection/>
    </xf>
    <xf numFmtId="164" fontId="10" fillId="7" borderId="1" xfId="22" applyFont="1" applyFill="1" applyBorder="1" applyAlignment="1">
      <alignment horizontal="left" vertical="center"/>
      <protection/>
    </xf>
    <xf numFmtId="172" fontId="28" fillId="7" borderId="1" xfId="22" applyNumberFormat="1" applyFont="1" applyFill="1" applyBorder="1" applyAlignment="1">
      <alignment vertical="center"/>
      <protection/>
    </xf>
    <xf numFmtId="168" fontId="28" fillId="7" borderId="1" xfId="22" applyNumberFormat="1" applyFont="1" applyFill="1" applyBorder="1" applyAlignment="1">
      <alignment horizontal="right" vertical="center"/>
      <protection/>
    </xf>
    <xf numFmtId="168" fontId="28" fillId="7" borderId="1" xfId="22" applyNumberFormat="1" applyFont="1" applyFill="1" applyBorder="1" applyAlignment="1">
      <alignment vertical="center" wrapText="1"/>
      <protection/>
    </xf>
    <xf numFmtId="168" fontId="28" fillId="7" borderId="1" xfId="22" applyNumberFormat="1" applyFont="1" applyFill="1" applyBorder="1" applyAlignment="1">
      <alignment vertical="center"/>
      <protection/>
    </xf>
    <xf numFmtId="168" fontId="10" fillId="7" borderId="1" xfId="22" applyNumberFormat="1" applyFont="1" applyFill="1" applyBorder="1" applyAlignment="1">
      <alignment horizontal="center" vertical="center"/>
      <protection/>
    </xf>
    <xf numFmtId="164" fontId="24" fillId="0" borderId="0" xfId="22" applyFont="1" applyAlignment="1">
      <alignment vertical="center"/>
      <protection/>
    </xf>
    <xf numFmtId="164" fontId="28" fillId="0" borderId="0" xfId="22" applyFont="1" applyAlignment="1">
      <alignment vertical="center"/>
      <protection/>
    </xf>
    <xf numFmtId="164" fontId="28" fillId="0" borderId="0" xfId="22" applyFont="1">
      <alignment/>
      <protection/>
    </xf>
    <xf numFmtId="164" fontId="24" fillId="0" borderId="0" xfId="22" applyFont="1">
      <alignment/>
      <protection/>
    </xf>
    <xf numFmtId="164" fontId="24" fillId="0" borderId="0" xfId="22" applyFont="1" applyAlignment="1">
      <alignment horizontal="right" vertical="center"/>
      <protection/>
    </xf>
    <xf numFmtId="164" fontId="31" fillId="0" borderId="0" xfId="22" applyFont="1" applyBorder="1" applyAlignment="1">
      <alignment horizontal="center" vertical="center" wrapText="1"/>
      <protection/>
    </xf>
    <xf numFmtId="164" fontId="13" fillId="2" borderId="1" xfId="22" applyFont="1" applyFill="1" applyBorder="1" applyAlignment="1">
      <alignment horizontal="center" vertical="center"/>
      <protection/>
    </xf>
    <xf numFmtId="164" fontId="13" fillId="2" borderId="1" xfId="22" applyFont="1" applyFill="1" applyBorder="1" applyAlignment="1">
      <alignment horizontal="center" vertical="center" wrapText="1"/>
      <protection/>
    </xf>
    <xf numFmtId="164" fontId="19" fillId="0" borderId="0" xfId="22" applyFont="1" applyAlignment="1">
      <alignment horizontal="center" vertical="center"/>
      <protection/>
    </xf>
    <xf numFmtId="164" fontId="3" fillId="2" borderId="1" xfId="22" applyFont="1" applyFill="1" applyBorder="1" applyAlignment="1">
      <alignment vertical="center" wrapText="1"/>
      <protection/>
    </xf>
    <xf numFmtId="164" fontId="3" fillId="2" borderId="1" xfId="22" applyFont="1" applyFill="1" applyBorder="1" applyAlignment="1">
      <alignment horizontal="center" vertical="center"/>
      <protection/>
    </xf>
    <xf numFmtId="164" fontId="3" fillId="2" borderId="1" xfId="22" applyFont="1" applyFill="1" applyBorder="1" applyAlignment="1">
      <alignment horizontal="center" vertical="center" wrapText="1"/>
      <protection/>
    </xf>
    <xf numFmtId="164" fontId="32" fillId="0" borderId="1" xfId="22" applyFont="1" applyBorder="1" applyAlignment="1">
      <alignment horizontal="center" vertical="center"/>
      <protection/>
    </xf>
    <xf numFmtId="164" fontId="3" fillId="0" borderId="1" xfId="22" applyFont="1" applyBorder="1" applyAlignment="1">
      <alignment horizontal="center" vertical="center"/>
      <protection/>
    </xf>
    <xf numFmtId="164" fontId="2" fillId="0" borderId="1" xfId="22" applyFont="1" applyBorder="1" applyAlignment="1">
      <alignment horizontal="left" vertical="center"/>
      <protection/>
    </xf>
    <xf numFmtId="168" fontId="2" fillId="0" borderId="1" xfId="22" applyNumberFormat="1" applyFont="1" applyBorder="1" applyAlignment="1">
      <alignment horizontal="right" vertical="center"/>
      <protection/>
    </xf>
    <xf numFmtId="164" fontId="3" fillId="8" borderId="1" xfId="22" applyFont="1" applyFill="1" applyBorder="1" applyAlignment="1">
      <alignment horizontal="center" vertical="center"/>
      <protection/>
    </xf>
    <xf numFmtId="164" fontId="10" fillId="8" borderId="1" xfId="22" applyFont="1" applyFill="1" applyBorder="1" applyAlignment="1">
      <alignment horizontal="left" vertical="center"/>
      <protection/>
    </xf>
    <xf numFmtId="168" fontId="10" fillId="8" borderId="1" xfId="22" applyNumberFormat="1" applyFont="1" applyFill="1" applyBorder="1" applyAlignment="1">
      <alignment horizontal="right" vertical="center"/>
      <protection/>
    </xf>
    <xf numFmtId="164" fontId="2" fillId="0" borderId="1" xfId="22" applyFont="1" applyBorder="1" applyAlignment="1">
      <alignment horizontal="left" vertical="center" wrapText="1"/>
      <protection/>
    </xf>
    <xf numFmtId="164" fontId="7" fillId="0" borderId="1" xfId="22" applyFont="1" applyBorder="1" applyAlignment="1">
      <alignment horizontal="right" vertical="center"/>
      <protection/>
    </xf>
    <xf numFmtId="168" fontId="3" fillId="0" borderId="1" xfId="22" applyNumberFormat="1" applyFont="1" applyBorder="1" applyAlignment="1">
      <alignment horizontal="right" vertical="center"/>
      <protection/>
    </xf>
    <xf numFmtId="164" fontId="7" fillId="8" borderId="1" xfId="22" applyFont="1" applyFill="1" applyBorder="1" applyAlignment="1">
      <alignment horizontal="right" vertical="center"/>
      <protection/>
    </xf>
    <xf numFmtId="164" fontId="10" fillId="8" borderId="1" xfId="22" applyFont="1" applyFill="1" applyBorder="1" applyAlignment="1">
      <alignment horizontal="left" vertical="center" wrapText="1"/>
      <protection/>
    </xf>
    <xf numFmtId="168" fontId="3" fillId="8" borderId="1" xfId="22" applyNumberFormat="1" applyFont="1" applyFill="1" applyBorder="1" applyAlignment="1">
      <alignment horizontal="right" vertical="center"/>
      <protection/>
    </xf>
    <xf numFmtId="168" fontId="3" fillId="8" borderId="1" xfId="0" applyNumberFormat="1" applyFont="1" applyFill="1" applyBorder="1" applyAlignment="1">
      <alignment horizontal="right" vertical="center"/>
    </xf>
    <xf numFmtId="164" fontId="3" fillId="0" borderId="1" xfId="22" applyFont="1" applyFill="1" applyBorder="1" applyAlignment="1">
      <alignment horizontal="center" vertical="center" wrapText="1"/>
      <protection/>
    </xf>
    <xf numFmtId="164" fontId="2" fillId="0" borderId="1" xfId="22" applyFont="1" applyFill="1" applyBorder="1" applyAlignment="1">
      <alignment horizontal="left" vertical="center" wrapText="1"/>
      <protection/>
    </xf>
    <xf numFmtId="168" fontId="2" fillId="0" borderId="1" xfId="22" applyNumberFormat="1" applyFont="1" applyFill="1" applyBorder="1" applyAlignment="1">
      <alignment horizontal="right" vertical="center" wrapText="1"/>
      <protection/>
    </xf>
    <xf numFmtId="168" fontId="3" fillId="0" borderId="1" xfId="22" applyNumberFormat="1" applyFont="1" applyFill="1" applyBorder="1" applyAlignment="1">
      <alignment horizontal="right" vertical="center"/>
      <protection/>
    </xf>
    <xf numFmtId="164" fontId="7" fillId="0" borderId="1" xfId="22" applyFont="1" applyBorder="1" applyAlignment="1">
      <alignment horizontal="right" vertical="center" wrapText="1"/>
      <protection/>
    </xf>
    <xf numFmtId="168" fontId="3" fillId="0" borderId="1" xfId="22" applyNumberFormat="1" applyFont="1" applyBorder="1" applyAlignment="1">
      <alignment horizontal="right" vertical="center" wrapText="1"/>
      <protection/>
    </xf>
    <xf numFmtId="164" fontId="7" fillId="8" borderId="1" xfId="22" applyFont="1" applyFill="1" applyBorder="1" applyAlignment="1">
      <alignment horizontal="left" vertical="center" wrapText="1"/>
      <protection/>
    </xf>
    <xf numFmtId="168" fontId="3" fillId="8" borderId="1" xfId="22" applyNumberFormat="1" applyFont="1" applyFill="1" applyBorder="1" applyAlignment="1">
      <alignment horizontal="right" vertical="center" wrapText="1"/>
      <protection/>
    </xf>
    <xf numFmtId="164" fontId="19" fillId="0" borderId="0" xfId="22" applyFont="1" applyAlignment="1">
      <alignment horizontal="left"/>
      <protection/>
    </xf>
    <xf numFmtId="168" fontId="3" fillId="0" borderId="1" xfId="0" applyNumberFormat="1" applyFont="1" applyBorder="1" applyAlignment="1">
      <alignment horizontal="right" vertical="center" wrapText="1"/>
    </xf>
    <xf numFmtId="164" fontId="7" fillId="8" borderId="1" xfId="22" applyFont="1" applyFill="1" applyBorder="1" applyAlignment="1">
      <alignment horizontal="right" vertical="center" wrapText="1"/>
      <protection/>
    </xf>
    <xf numFmtId="164" fontId="3" fillId="0" borderId="1" xfId="22" applyFont="1" applyBorder="1" applyAlignment="1">
      <alignment horizontal="center" vertical="center" wrapText="1"/>
      <protection/>
    </xf>
    <xf numFmtId="168" fontId="2" fillId="0" borderId="1" xfId="22" applyNumberFormat="1" applyFont="1" applyBorder="1" applyAlignment="1">
      <alignment horizontal="right" vertical="center" wrapText="1"/>
      <protection/>
    </xf>
    <xf numFmtId="168" fontId="9" fillId="0" borderId="1" xfId="22" applyNumberFormat="1" applyFont="1" applyBorder="1" applyAlignment="1">
      <alignment horizontal="right" vertical="center" wrapText="1"/>
      <protection/>
    </xf>
    <xf numFmtId="168" fontId="8" fillId="0" borderId="1" xfId="22" applyNumberFormat="1" applyFont="1" applyBorder="1" applyAlignment="1">
      <alignment horizontal="right" vertical="center" wrapText="1"/>
      <protection/>
    </xf>
    <xf numFmtId="164" fontId="33" fillId="9" borderId="1" xfId="22" applyFont="1" applyFill="1" applyBorder="1" applyAlignment="1">
      <alignment horizontal="center" vertical="center"/>
      <protection/>
    </xf>
    <xf numFmtId="168" fontId="3" fillId="9" borderId="1" xfId="22" applyNumberFormat="1" applyFont="1" applyFill="1" applyBorder="1" applyAlignment="1">
      <alignment horizontal="right" vertical="center"/>
      <protection/>
    </xf>
    <xf numFmtId="168" fontId="3" fillId="9" borderId="1" xfId="0" applyNumberFormat="1" applyFont="1" applyFill="1" applyBorder="1" applyAlignment="1">
      <alignment horizontal="right" vertical="center"/>
    </xf>
    <xf numFmtId="164" fontId="34" fillId="0" borderId="0" xfId="22" applyFont="1" applyAlignment="1">
      <alignment vertical="center"/>
      <protection/>
    </xf>
    <xf numFmtId="164" fontId="35" fillId="0" borderId="0" xfId="22" applyFont="1" applyAlignment="1">
      <alignment horizontal="right" vertical="center"/>
      <protection/>
    </xf>
    <xf numFmtId="164" fontId="19" fillId="0" borderId="0" xfId="0" applyFont="1" applyAlignment="1">
      <alignment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Normalny 3" xfId="22"/>
    <cellStyle name="Normalny 4" xfId="23"/>
    <cellStyle name="Normalny 4 2" xfId="24"/>
    <cellStyle name="Normalny_Arkusz1" xfId="25"/>
    <cellStyle name="Normalny_Arkusz3" xfId="26"/>
    <cellStyle name="Walutowy 2" xfId="27"/>
    <cellStyle name="Walutowy 2 2" xfId="28"/>
    <cellStyle name="Walutowy 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I8" sqref="I8"/>
    </sheetView>
  </sheetViews>
  <sheetFormatPr defaultColWidth="9.140625" defaultRowHeight="11.25" customHeight="1"/>
  <cols>
    <col min="1" max="1" width="4.00390625" style="1" customWidth="1"/>
    <col min="2" max="2" width="29.57421875" style="1" customWidth="1"/>
    <col min="3" max="3" width="8.57421875" style="1" customWidth="1"/>
    <col min="4" max="4" width="10.00390625" style="1" customWidth="1"/>
    <col min="5" max="5" width="8.57421875" style="1" customWidth="1"/>
    <col min="6" max="7" width="9.140625" style="1" customWidth="1"/>
    <col min="8" max="8" width="12.00390625" style="1" customWidth="1"/>
    <col min="9" max="9" width="9.8515625" style="1" customWidth="1"/>
    <col min="10" max="10" width="9.7109375" style="1" customWidth="1"/>
    <col min="11" max="11" width="12.421875" style="1" customWidth="1"/>
    <col min="12" max="13" width="9.140625" style="1" customWidth="1"/>
    <col min="14" max="14" width="18.28125" style="1" customWidth="1"/>
    <col min="15" max="16384" width="9.140625" style="1" customWidth="1"/>
  </cols>
  <sheetData>
    <row r="1" spans="2:11" ht="15" customHeight="1">
      <c r="B1" s="2"/>
      <c r="C1" s="2"/>
      <c r="D1" s="2"/>
      <c r="E1" s="2"/>
      <c r="G1" s="3"/>
      <c r="H1" s="4" t="s">
        <v>0</v>
      </c>
      <c r="I1" s="4"/>
      <c r="J1" s="4"/>
      <c r="K1" s="4"/>
    </row>
    <row r="2" spans="2:11" ht="15" customHeight="1">
      <c r="B2" s="2"/>
      <c r="C2" s="2"/>
      <c r="D2" s="2"/>
      <c r="E2" s="2"/>
      <c r="G2" s="3"/>
      <c r="H2" s="4"/>
      <c r="I2" s="4"/>
      <c r="J2" s="4"/>
      <c r="K2" s="4"/>
    </row>
    <row r="3" spans="2:11" ht="15" customHeight="1">
      <c r="B3" s="2"/>
      <c r="C3" s="2"/>
      <c r="D3" s="2"/>
      <c r="E3" s="2"/>
      <c r="G3" s="3"/>
      <c r="H3" s="4"/>
      <c r="I3" s="4"/>
      <c r="J3" s="4"/>
      <c r="K3" s="4"/>
    </row>
    <row r="4" spans="2:5" ht="0.75" customHeight="1">
      <c r="B4" s="2"/>
      <c r="C4" s="2"/>
      <c r="D4" s="2"/>
      <c r="E4" s="2"/>
    </row>
    <row r="5" spans="2:5" ht="0.75" customHeight="1">
      <c r="B5" s="2"/>
      <c r="C5" s="2"/>
      <c r="D5" s="2"/>
      <c r="E5" s="2"/>
    </row>
    <row r="6" spans="2:5" ht="9.75" customHeight="1">
      <c r="B6" s="2"/>
      <c r="C6" s="2"/>
      <c r="D6" s="2"/>
      <c r="E6" s="2"/>
    </row>
    <row r="7" spans="2:5" ht="0.75" customHeight="1">
      <c r="B7" s="2"/>
      <c r="C7" s="2"/>
      <c r="D7" s="2"/>
      <c r="E7" s="2"/>
    </row>
    <row r="8" spans="2:5" ht="36.75" customHeight="1">
      <c r="B8" s="5" t="s">
        <v>1</v>
      </c>
      <c r="C8" s="5"/>
      <c r="D8" s="5"/>
      <c r="E8" s="2"/>
    </row>
    <row r="9" spans="3:5" ht="0.75" customHeight="1">
      <c r="C9" s="5"/>
      <c r="D9" s="5"/>
      <c r="E9" s="5"/>
    </row>
    <row r="10" spans="3:5" ht="9.75" customHeight="1">
      <c r="C10" s="5"/>
      <c r="D10" s="5"/>
      <c r="E10" s="5"/>
    </row>
    <row r="11" spans="1:11" ht="10.5" customHeight="1">
      <c r="A11" s="6" t="s">
        <v>2</v>
      </c>
      <c r="B11" s="6" t="s">
        <v>3</v>
      </c>
      <c r="C11" s="6" t="s">
        <v>4</v>
      </c>
      <c r="D11" s="6"/>
      <c r="E11" s="6"/>
      <c r="F11" s="6" t="s">
        <v>5</v>
      </c>
      <c r="G11" s="6"/>
      <c r="H11" s="6"/>
      <c r="I11" s="6"/>
      <c r="J11" s="6"/>
      <c r="K11" s="6"/>
    </row>
    <row r="12" spans="1:11" ht="12" customHeight="1">
      <c r="A12" s="6"/>
      <c r="B12" s="6"/>
      <c r="C12" s="6"/>
      <c r="D12" s="6"/>
      <c r="E12" s="6"/>
      <c r="F12" s="6" t="s">
        <v>6</v>
      </c>
      <c r="G12" s="6" t="s">
        <v>7</v>
      </c>
      <c r="H12" s="6"/>
      <c r="I12" s="6" t="s">
        <v>8</v>
      </c>
      <c r="J12" s="6" t="s">
        <v>7</v>
      </c>
      <c r="K12" s="6"/>
    </row>
    <row r="13" spans="1:11" ht="80.25" customHeight="1">
      <c r="A13" s="6"/>
      <c r="B13" s="6"/>
      <c r="C13" s="6"/>
      <c r="D13" s="6"/>
      <c r="E13" s="6"/>
      <c r="F13" s="6"/>
      <c r="G13" s="6" t="s">
        <v>9</v>
      </c>
      <c r="H13" s="7" t="s">
        <v>10</v>
      </c>
      <c r="I13" s="6"/>
      <c r="J13" s="6" t="s">
        <v>9</v>
      </c>
      <c r="K13" s="7" t="s">
        <v>10</v>
      </c>
    </row>
    <row r="14" spans="1:11" ht="22.5" customHeight="1">
      <c r="A14" s="6"/>
      <c r="B14" s="6"/>
      <c r="C14" s="7" t="s">
        <v>11</v>
      </c>
      <c r="D14" s="6" t="s">
        <v>12</v>
      </c>
      <c r="E14" s="7" t="s">
        <v>13</v>
      </c>
      <c r="F14" s="6"/>
      <c r="G14" s="6"/>
      <c r="H14" s="7"/>
      <c r="I14" s="6"/>
      <c r="J14" s="6"/>
      <c r="K14" s="7"/>
    </row>
    <row r="15" spans="1:11" s="9" customFormat="1" ht="15.75" customHeight="1">
      <c r="A15" s="8">
        <v>1</v>
      </c>
      <c r="B15" s="8">
        <v>2</v>
      </c>
      <c r="C15" s="8">
        <v>3</v>
      </c>
      <c r="D15" s="8"/>
      <c r="E15" s="8"/>
      <c r="F15" s="8">
        <v>4</v>
      </c>
      <c r="G15" s="8">
        <v>5</v>
      </c>
      <c r="H15" s="8">
        <v>6</v>
      </c>
      <c r="I15" s="8">
        <v>7</v>
      </c>
      <c r="J15" s="8">
        <v>8</v>
      </c>
      <c r="K15" s="8">
        <v>9</v>
      </c>
    </row>
    <row r="16" spans="1:11" s="9" customFormat="1" ht="19.5" customHeight="1">
      <c r="A16" s="10" t="s">
        <v>14</v>
      </c>
      <c r="B16" s="11" t="s">
        <v>15</v>
      </c>
      <c r="C16" s="12">
        <v>500520.75</v>
      </c>
      <c r="D16" s="12">
        <f>SUM(D17:D18)</f>
        <v>153000</v>
      </c>
      <c r="E16" s="12">
        <f>SUM(C16:D16)</f>
        <v>653520.75</v>
      </c>
      <c r="F16" s="12">
        <v>323020.75</v>
      </c>
      <c r="G16" s="12">
        <v>315020.75</v>
      </c>
      <c r="H16" s="12"/>
      <c r="I16" s="12">
        <v>330500</v>
      </c>
      <c r="J16" s="12"/>
      <c r="K16" s="12"/>
    </row>
    <row r="17" spans="1:11" s="9" customFormat="1" ht="51.75" customHeight="1">
      <c r="A17" s="8"/>
      <c r="B17" s="13" t="s">
        <v>16</v>
      </c>
      <c r="C17" s="14">
        <v>0</v>
      </c>
      <c r="D17" s="14">
        <v>3000</v>
      </c>
      <c r="E17" s="14">
        <f>SUM(C17:D17)</f>
        <v>3000</v>
      </c>
      <c r="F17"/>
      <c r="G17" s="14"/>
      <c r="H17" s="14"/>
      <c r="I17" s="14">
        <v>3000</v>
      </c>
      <c r="J17" s="14"/>
      <c r="K17" s="14"/>
    </row>
    <row r="18" spans="1:11" s="9" customFormat="1" ht="29.25" customHeight="1">
      <c r="A18" s="8"/>
      <c r="B18" s="13" t="s">
        <v>17</v>
      </c>
      <c r="C18" s="14">
        <v>177500</v>
      </c>
      <c r="D18" s="14">
        <v>150000</v>
      </c>
      <c r="E18" s="14">
        <f>C18+D18</f>
        <v>327500</v>
      </c>
      <c r="F18" s="14"/>
      <c r="G18" s="14"/>
      <c r="H18" s="14"/>
      <c r="I18" s="14">
        <v>150000</v>
      </c>
      <c r="J18" s="14"/>
      <c r="K18" s="14"/>
    </row>
    <row r="19" spans="1:11" s="9" customFormat="1" ht="29.25" customHeight="1">
      <c r="A19" s="10">
        <v>750</v>
      </c>
      <c r="B19" s="11" t="s">
        <v>18</v>
      </c>
      <c r="C19" s="12">
        <v>116811.75</v>
      </c>
      <c r="D19" s="12">
        <f>SUM(D20)</f>
        <v>13282</v>
      </c>
      <c r="E19" s="12">
        <f>SUM(C19:D19)</f>
        <v>130093.75</v>
      </c>
      <c r="F19" s="12">
        <v>130093.75</v>
      </c>
      <c r="G19" s="12">
        <v>93251</v>
      </c>
      <c r="H19" s="12"/>
      <c r="I19" s="12"/>
      <c r="J19" s="12"/>
      <c r="K19" s="12"/>
    </row>
    <row r="20" spans="1:11" s="9" customFormat="1" ht="39.75" customHeight="1">
      <c r="A20" s="8"/>
      <c r="B20" s="13" t="s">
        <v>19</v>
      </c>
      <c r="C20" s="14">
        <v>79969</v>
      </c>
      <c r="D20" s="14">
        <v>13282</v>
      </c>
      <c r="E20" s="14">
        <f>SUM(C20:D20)</f>
        <v>93251</v>
      </c>
      <c r="F20" s="14">
        <v>13282</v>
      </c>
      <c r="G20" s="14">
        <v>13282</v>
      </c>
      <c r="H20" s="14"/>
      <c r="I20" s="14"/>
      <c r="J20" s="14"/>
      <c r="K20" s="14"/>
    </row>
    <row r="21" spans="1:11" s="9" customFormat="1" ht="29.25" customHeight="1">
      <c r="A21" s="10">
        <v>756</v>
      </c>
      <c r="B21" s="11" t="s">
        <v>20</v>
      </c>
      <c r="C21" s="12">
        <v>9099947.5</v>
      </c>
      <c r="D21" s="12">
        <f>SUM(D22:D27)</f>
        <v>692000</v>
      </c>
      <c r="E21" s="12">
        <f>SUM(C21:D21)</f>
        <v>9791947.5</v>
      </c>
      <c r="F21" s="12">
        <v>9791947.5</v>
      </c>
      <c r="G21" s="12"/>
      <c r="H21" s="12"/>
      <c r="I21" s="12"/>
      <c r="J21" s="12"/>
      <c r="K21" s="12"/>
    </row>
    <row r="22" spans="1:11" s="9" customFormat="1" ht="29.25" customHeight="1">
      <c r="A22" s="8"/>
      <c r="B22" s="13" t="s">
        <v>21</v>
      </c>
      <c r="C22" s="14">
        <v>9000</v>
      </c>
      <c r="D22" s="14">
        <v>7000</v>
      </c>
      <c r="E22" s="14">
        <f>SUM(C22:D22)</f>
        <v>16000</v>
      </c>
      <c r="F22" s="14">
        <v>7000</v>
      </c>
      <c r="G22" s="14"/>
      <c r="H22" s="14"/>
      <c r="I22" s="14"/>
      <c r="J22" s="14"/>
      <c r="K22" s="14"/>
    </row>
    <row r="23" spans="1:11" s="9" customFormat="1" ht="29.25" customHeight="1">
      <c r="A23" s="8"/>
      <c r="B23" s="13" t="s">
        <v>22</v>
      </c>
      <c r="C23" s="14">
        <v>3678375.5</v>
      </c>
      <c r="D23" s="14">
        <v>630000</v>
      </c>
      <c r="E23" s="14">
        <f>SUM(C23:D23)</f>
        <v>4308375.5</v>
      </c>
      <c r="F23" s="14">
        <v>630000</v>
      </c>
      <c r="G23" s="14"/>
      <c r="H23" s="14"/>
      <c r="I23" s="14"/>
      <c r="J23" s="14"/>
      <c r="K23" s="14"/>
    </row>
    <row r="24" spans="1:11" s="9" customFormat="1" ht="29.25" customHeight="1">
      <c r="A24" s="8"/>
      <c r="B24" s="13" t="s">
        <v>23</v>
      </c>
      <c r="C24" s="14">
        <v>204500</v>
      </c>
      <c r="D24" s="14">
        <v>5000</v>
      </c>
      <c r="E24" s="14">
        <f>SUM(C24:D24)</f>
        <v>209500</v>
      </c>
      <c r="F24" s="14">
        <v>5000</v>
      </c>
      <c r="G24" s="14"/>
      <c r="H24" s="14"/>
      <c r="I24" s="14"/>
      <c r="J24" s="14"/>
      <c r="K24" s="14"/>
    </row>
    <row r="25" spans="1:11" s="9" customFormat="1" ht="29.25" customHeight="1">
      <c r="A25" s="8"/>
      <c r="B25" s="13" t="s">
        <v>24</v>
      </c>
      <c r="C25" s="14">
        <v>271500</v>
      </c>
      <c r="D25" s="14">
        <v>5000</v>
      </c>
      <c r="E25" s="14">
        <f>SUM(C25:D25)</f>
        <v>276500</v>
      </c>
      <c r="F25" s="14">
        <v>5000</v>
      </c>
      <c r="G25" s="14"/>
      <c r="H25" s="14"/>
      <c r="I25" s="14"/>
      <c r="J25" s="14"/>
      <c r="K25" s="14"/>
    </row>
    <row r="26" spans="1:11" s="9" customFormat="1" ht="29.25" customHeight="1">
      <c r="A26" s="8"/>
      <c r="B26" s="13" t="s">
        <v>25</v>
      </c>
      <c r="C26" s="14">
        <v>413000</v>
      </c>
      <c r="D26" s="14">
        <v>25000</v>
      </c>
      <c r="E26" s="14">
        <f>SUM(C26:D26)</f>
        <v>438000</v>
      </c>
      <c r="F26" s="14">
        <v>25000</v>
      </c>
      <c r="G26" s="14"/>
      <c r="H26" s="14"/>
      <c r="I26" s="14"/>
      <c r="J26" s="14"/>
      <c r="K26" s="14"/>
    </row>
    <row r="27" spans="1:11" s="9" customFormat="1" ht="29.25" customHeight="1">
      <c r="A27" s="8"/>
      <c r="B27" s="13" t="s">
        <v>26</v>
      </c>
      <c r="C27" s="14">
        <v>174000</v>
      </c>
      <c r="D27" s="14">
        <v>20000</v>
      </c>
      <c r="E27" s="14">
        <f>SUM(C27:D27)</f>
        <v>194000</v>
      </c>
      <c r="F27" s="14">
        <v>20000</v>
      </c>
      <c r="G27" s="14"/>
      <c r="H27" s="14"/>
      <c r="I27" s="14"/>
      <c r="J27" s="14"/>
      <c r="K27" s="14"/>
    </row>
    <row r="28" spans="1:11" s="9" customFormat="1" ht="26.25" customHeight="1">
      <c r="A28" s="15">
        <v>801</v>
      </c>
      <c r="B28" s="16" t="s">
        <v>27</v>
      </c>
      <c r="C28" s="17">
        <v>164932.17</v>
      </c>
      <c r="D28" s="17">
        <f>SUM(D29:D29)</f>
        <v>283246</v>
      </c>
      <c r="E28" s="17">
        <f>SUM(C28:D28)</f>
        <v>448178.17000000004</v>
      </c>
      <c r="F28" s="17">
        <v>42865.17</v>
      </c>
      <c r="G28" s="17"/>
      <c r="H28" s="17"/>
      <c r="I28" s="17">
        <v>405313</v>
      </c>
      <c r="J28" s="17">
        <v>405313</v>
      </c>
      <c r="K28" s="17"/>
    </row>
    <row r="29" spans="1:11" s="9" customFormat="1" ht="26.25" customHeight="1">
      <c r="A29" s="18"/>
      <c r="B29" s="19" t="s">
        <v>28</v>
      </c>
      <c r="C29" s="20">
        <v>122067</v>
      </c>
      <c r="D29" s="20">
        <v>283246</v>
      </c>
      <c r="E29" s="20">
        <f>SUM(C29:D29)</f>
        <v>405313</v>
      </c>
      <c r="F29" s="20"/>
      <c r="G29" s="20"/>
      <c r="H29" s="20"/>
      <c r="I29" s="20">
        <v>283246</v>
      </c>
      <c r="J29" s="20">
        <v>283246</v>
      </c>
      <c r="K29" s="21"/>
    </row>
    <row r="30" spans="1:11" s="9" customFormat="1" ht="26.25" customHeight="1">
      <c r="A30" s="15">
        <v>852</v>
      </c>
      <c r="B30" s="16" t="s">
        <v>29</v>
      </c>
      <c r="C30" s="17">
        <v>5064600</v>
      </c>
      <c r="D30" s="17">
        <f>SUM(D31)</f>
        <v>18100</v>
      </c>
      <c r="E30" s="17">
        <f>SUM(C30:D30)</f>
        <v>5082700</v>
      </c>
      <c r="F30" s="17">
        <v>5082700</v>
      </c>
      <c r="G30" s="17">
        <v>5062700</v>
      </c>
      <c r="H30" s="17"/>
      <c r="I30" s="17"/>
      <c r="J30" s="17"/>
      <c r="K30" s="17"/>
    </row>
    <row r="31" spans="1:11" s="9" customFormat="1" ht="26.25" customHeight="1">
      <c r="A31" s="18"/>
      <c r="B31" s="19" t="s">
        <v>30</v>
      </c>
      <c r="C31" s="20">
        <v>997600</v>
      </c>
      <c r="D31" s="20">
        <v>18100</v>
      </c>
      <c r="E31" s="20">
        <f>SUM(C31:D31)</f>
        <v>1015700</v>
      </c>
      <c r="F31" s="20">
        <v>18100</v>
      </c>
      <c r="G31" s="20">
        <v>18100</v>
      </c>
      <c r="H31" s="20"/>
      <c r="I31" s="20"/>
      <c r="J31" s="20"/>
      <c r="K31" s="21"/>
    </row>
    <row r="32" spans="1:11" s="9" customFormat="1" ht="26.25" customHeight="1">
      <c r="A32" s="15">
        <v>854</v>
      </c>
      <c r="B32" s="16" t="s">
        <v>31</v>
      </c>
      <c r="C32" s="17">
        <v>203492</v>
      </c>
      <c r="D32" s="17">
        <f>SUM(D33)</f>
        <v>31100</v>
      </c>
      <c r="E32" s="17">
        <f>SUM(C32:D32)</f>
        <v>234592</v>
      </c>
      <c r="F32" s="17">
        <v>234592</v>
      </c>
      <c r="G32" s="17">
        <v>234592</v>
      </c>
      <c r="H32" s="17"/>
      <c r="I32" s="17"/>
      <c r="J32" s="17"/>
      <c r="K32" s="17"/>
    </row>
    <row r="33" spans="1:11" s="9" customFormat="1" ht="27" customHeight="1">
      <c r="A33" s="18"/>
      <c r="B33" s="19" t="s">
        <v>32</v>
      </c>
      <c r="C33" s="20">
        <v>203492</v>
      </c>
      <c r="D33" s="20">
        <v>31100</v>
      </c>
      <c r="E33" s="20">
        <f>SUM(C33:D33)</f>
        <v>234592</v>
      </c>
      <c r="F33" s="20">
        <v>31100</v>
      </c>
      <c r="G33" s="20">
        <v>31100</v>
      </c>
      <c r="H33" s="20"/>
      <c r="I33" s="20"/>
      <c r="J33" s="20"/>
      <c r="K33" s="21"/>
    </row>
    <row r="34" spans="1:11" s="9" customFormat="1" ht="27" customHeight="1">
      <c r="A34" s="15">
        <v>900</v>
      </c>
      <c r="B34" s="16" t="s">
        <v>33</v>
      </c>
      <c r="C34" s="17">
        <v>15000</v>
      </c>
      <c r="D34" s="17">
        <f>SUM(D35:D36)</f>
        <v>3000</v>
      </c>
      <c r="E34" s="17">
        <f>SUM(C34:D34)</f>
        <v>18000</v>
      </c>
      <c r="F34" s="17">
        <v>18000</v>
      </c>
      <c r="G34" s="17"/>
      <c r="H34" s="17"/>
      <c r="I34" s="17"/>
      <c r="J34" s="17"/>
      <c r="K34" s="17"/>
    </row>
    <row r="35" spans="1:11" s="9" customFormat="1" ht="17.25" customHeight="1">
      <c r="A35" s="18"/>
      <c r="B35" s="19" t="s">
        <v>34</v>
      </c>
      <c r="C35" s="20">
        <v>15000</v>
      </c>
      <c r="D35" s="20">
        <v>18000</v>
      </c>
      <c r="E35" s="20">
        <f>SUM(C35:D36)</f>
        <v>18000</v>
      </c>
      <c r="F35" s="20">
        <v>18000</v>
      </c>
      <c r="G35" s="20"/>
      <c r="H35" s="20"/>
      <c r="I35" s="20"/>
      <c r="J35" s="20"/>
      <c r="K35" s="22"/>
    </row>
    <row r="36" spans="1:11" s="9" customFormat="1" ht="17.25" customHeight="1">
      <c r="A36" s="18"/>
      <c r="B36" s="19"/>
      <c r="C36" s="20"/>
      <c r="D36" s="20">
        <v>-15000</v>
      </c>
      <c r="E36" s="20"/>
      <c r="F36" s="20">
        <v>-15000</v>
      </c>
      <c r="G36" s="20"/>
      <c r="H36" s="20"/>
      <c r="I36" s="20"/>
      <c r="J36" s="20"/>
      <c r="K36" s="22"/>
    </row>
    <row r="37" spans="1:11" ht="20.25" customHeight="1">
      <c r="A37" s="23"/>
      <c r="B37" s="23" t="s">
        <v>35</v>
      </c>
      <c r="C37" s="24">
        <v>29746302.27</v>
      </c>
      <c r="D37" s="24">
        <f>D16+D19+D21+D28+D30+D32+D34</f>
        <v>1193728</v>
      </c>
      <c r="E37" s="24">
        <f>SUM(C37:D37)</f>
        <v>30940030.27</v>
      </c>
      <c r="F37" s="24">
        <v>30174217.27</v>
      </c>
      <c r="G37" s="25">
        <v>5707764.75</v>
      </c>
      <c r="H37" s="25">
        <v>210179.1</v>
      </c>
      <c r="I37" s="24">
        <v>765813</v>
      </c>
      <c r="J37" s="24">
        <v>688559</v>
      </c>
      <c r="K37" s="24">
        <v>0</v>
      </c>
    </row>
    <row r="38" ht="11.25" customHeight="1">
      <c r="G38" s="26"/>
    </row>
    <row r="39" ht="11.25" customHeight="1">
      <c r="B39" s="27"/>
    </row>
    <row r="40" spans="2:3" ht="11.25" customHeight="1">
      <c r="B40" s="28"/>
      <c r="C40" s="28"/>
    </row>
    <row r="41" spans="2:11" ht="11.25" customHeight="1"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2:11" ht="11.25" customHeight="1"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2:11" ht="11.25" customHeight="1"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2:11" ht="11.25" customHeight="1"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2:11" ht="11.25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2:11" ht="11.25" customHeight="1"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2:11" ht="11.25" customHeight="1"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2:11" ht="11.25" customHeight="1"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2:11" ht="11.25" customHeight="1"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2:11" ht="11.25" customHeight="1"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2:11" ht="11.2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2:5" ht="11.25" customHeight="1">
      <c r="B52" s="30"/>
      <c r="C52" s="30"/>
      <c r="D52" s="30"/>
      <c r="E52" s="30"/>
    </row>
    <row r="53" spans="2:5" ht="11.25" customHeight="1">
      <c r="B53" s="30"/>
      <c r="C53" s="30"/>
      <c r="D53" s="30"/>
      <c r="E53" s="30"/>
    </row>
    <row r="54" spans="2:5" ht="11.25" customHeight="1">
      <c r="B54" s="30"/>
      <c r="C54" s="30"/>
      <c r="D54" s="30"/>
      <c r="E54" s="30"/>
    </row>
    <row r="55" spans="2:5" ht="11.25" customHeight="1">
      <c r="B55" s="30"/>
      <c r="C55" s="30"/>
      <c r="D55" s="30"/>
      <c r="E55" s="30"/>
    </row>
    <row r="56" spans="2:5" ht="11.25" customHeight="1">
      <c r="B56" s="30"/>
      <c r="C56" s="30"/>
      <c r="D56" s="30"/>
      <c r="E56" s="30"/>
    </row>
    <row r="57" spans="2:5" ht="11.25" customHeight="1">
      <c r="B57" s="30"/>
      <c r="C57" s="30"/>
      <c r="D57" s="30"/>
      <c r="E57" s="30"/>
    </row>
    <row r="58" spans="2:5" ht="11.25" customHeight="1">
      <c r="B58" s="30"/>
      <c r="C58" s="30"/>
      <c r="D58" s="30"/>
      <c r="E58" s="30"/>
    </row>
  </sheetData>
  <mergeCells count="25">
    <mergeCell ref="H1:K3"/>
    <mergeCell ref="B8:D8"/>
    <mergeCell ref="C9:E9"/>
    <mergeCell ref="A11:A13"/>
    <mergeCell ref="B11:B13"/>
    <mergeCell ref="C11:E13"/>
    <mergeCell ref="F11:K11"/>
    <mergeCell ref="F12:F13"/>
    <mergeCell ref="G12:H12"/>
    <mergeCell ref="I12:I13"/>
    <mergeCell ref="J12:K12"/>
    <mergeCell ref="C15:E15"/>
    <mergeCell ref="A35:A36"/>
    <mergeCell ref="B35:B36"/>
    <mergeCell ref="C35:C36"/>
    <mergeCell ref="E35:E36"/>
    <mergeCell ref="G35:G36"/>
    <mergeCell ref="H35:H36"/>
    <mergeCell ref="I35:I36"/>
    <mergeCell ref="J35:J36"/>
    <mergeCell ref="K35:K36"/>
    <mergeCell ref="B41:K43"/>
    <mergeCell ref="B44:K45"/>
    <mergeCell ref="B46:K48"/>
    <mergeCell ref="B49:K5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E3" sqref="E3"/>
    </sheetView>
  </sheetViews>
  <sheetFormatPr defaultColWidth="9.140625" defaultRowHeight="11.25" customHeight="1"/>
  <cols>
    <col min="1" max="1" width="6.8515625" style="1" customWidth="1"/>
    <col min="2" max="2" width="9.57421875" style="1" customWidth="1"/>
    <col min="3" max="3" width="35.140625" style="1" customWidth="1"/>
    <col min="4" max="6" width="12.8515625" style="1" customWidth="1"/>
    <col min="7" max="7" width="13.57421875" style="1" customWidth="1"/>
    <col min="8" max="8" width="12.421875" style="1" customWidth="1"/>
    <col min="9" max="9" width="9.140625" style="1" customWidth="1"/>
    <col min="10" max="10" width="13.57421875" style="1" customWidth="1"/>
    <col min="11" max="11" width="9.140625" style="1" customWidth="1"/>
    <col min="12" max="12" width="11.7109375" style="1" customWidth="1"/>
    <col min="13" max="16384" width="9.140625" style="1" customWidth="1"/>
  </cols>
  <sheetData>
    <row r="1" spans="4:8" ht="11.25" customHeight="1">
      <c r="D1" s="3"/>
      <c r="E1" s="3"/>
      <c r="F1" s="3"/>
      <c r="G1" s="3"/>
      <c r="H1" s="31" t="s">
        <v>36</v>
      </c>
    </row>
    <row r="2" spans="4:8" ht="11.25" customHeight="1">
      <c r="D2" s="3"/>
      <c r="E2" s="3"/>
      <c r="F2" s="3"/>
      <c r="G2" s="3"/>
      <c r="H2" s="31" t="s">
        <v>37</v>
      </c>
    </row>
    <row r="3" ht="18" customHeight="1">
      <c r="C3" s="1" t="s">
        <v>38</v>
      </c>
    </row>
    <row r="4" spans="1:8" ht="18.75" customHeight="1">
      <c r="A4" s="32"/>
      <c r="B4" s="32"/>
      <c r="C4" s="32"/>
      <c r="D4" s="32" t="s">
        <v>39</v>
      </c>
      <c r="E4" s="32"/>
      <c r="F4" s="32"/>
      <c r="G4" s="32"/>
      <c r="H4" s="32"/>
    </row>
    <row r="5" spans="1:8" ht="16.5" customHeight="1">
      <c r="A5" s="32" t="s">
        <v>2</v>
      </c>
      <c r="B5" s="32" t="s">
        <v>40</v>
      </c>
      <c r="C5" s="32" t="s">
        <v>41</v>
      </c>
      <c r="D5" s="32" t="s">
        <v>4</v>
      </c>
      <c r="E5" s="32"/>
      <c r="F5" s="32"/>
      <c r="G5" s="32" t="s">
        <v>5</v>
      </c>
      <c r="H5" s="32"/>
    </row>
    <row r="6" spans="1:8" ht="10.5" customHeight="1">
      <c r="A6" s="32"/>
      <c r="B6" s="32"/>
      <c r="C6" s="32"/>
      <c r="D6" s="32"/>
      <c r="E6" s="32"/>
      <c r="F6" s="32"/>
      <c r="G6" s="32" t="s">
        <v>6</v>
      </c>
      <c r="H6" s="33" t="s">
        <v>8</v>
      </c>
    </row>
    <row r="7" spans="1:8" ht="17.25" customHeight="1">
      <c r="A7" s="32"/>
      <c r="B7" s="32"/>
      <c r="C7" s="32"/>
      <c r="D7" s="33" t="s">
        <v>11</v>
      </c>
      <c r="E7" s="33" t="s">
        <v>12</v>
      </c>
      <c r="F7" s="33" t="s">
        <v>42</v>
      </c>
      <c r="G7" s="32"/>
      <c r="H7" s="33"/>
    </row>
    <row r="8" spans="1:8" s="9" customFormat="1" ht="12.75" customHeight="1">
      <c r="A8" s="34">
        <v>1</v>
      </c>
      <c r="B8" s="34">
        <v>2</v>
      </c>
      <c r="C8" s="34">
        <v>3</v>
      </c>
      <c r="D8" s="34">
        <v>4</v>
      </c>
      <c r="E8" s="34"/>
      <c r="F8" s="34"/>
      <c r="G8" s="34">
        <v>5</v>
      </c>
      <c r="H8" s="34">
        <v>6</v>
      </c>
    </row>
    <row r="9" spans="1:8" s="9" customFormat="1" ht="12.75" customHeight="1">
      <c r="A9" s="35" t="s">
        <v>14</v>
      </c>
      <c r="B9" s="35" t="s">
        <v>15</v>
      </c>
      <c r="C9" s="35"/>
      <c r="D9" s="36">
        <v>4899083.09</v>
      </c>
      <c r="E9" s="36">
        <f>SUM(E10:E11)</f>
        <v>796000</v>
      </c>
      <c r="F9" s="36">
        <f>SUM(D9:E9)</f>
        <v>5695083.09</v>
      </c>
      <c r="G9" s="36">
        <v>324700.75</v>
      </c>
      <c r="H9" s="36">
        <v>5370382.34</v>
      </c>
    </row>
    <row r="10" spans="1:8" s="9" customFormat="1" ht="12.75" customHeight="1">
      <c r="A10" s="34"/>
      <c r="B10" s="34" t="s">
        <v>43</v>
      </c>
      <c r="C10" s="34" t="s">
        <v>44</v>
      </c>
      <c r="D10" s="37">
        <v>1879000.5</v>
      </c>
      <c r="E10" s="37">
        <v>150000</v>
      </c>
      <c r="F10" s="37">
        <f>SUM(D10:E10)</f>
        <v>2029000.5</v>
      </c>
      <c r="G10" s="37"/>
      <c r="H10" s="37">
        <v>150000</v>
      </c>
    </row>
    <row r="11" spans="1:8" s="9" customFormat="1" ht="12.75" customHeight="1">
      <c r="A11" s="34"/>
      <c r="B11" s="34" t="s">
        <v>45</v>
      </c>
      <c r="C11" s="34" t="s">
        <v>46</v>
      </c>
      <c r="D11" s="37">
        <v>2695381.84</v>
      </c>
      <c r="E11" s="37">
        <v>646000</v>
      </c>
      <c r="F11" s="37">
        <f>SUM(D11:E11)</f>
        <v>3341381.84</v>
      </c>
      <c r="G11" s="37"/>
      <c r="H11" s="37">
        <v>646000</v>
      </c>
    </row>
    <row r="12" spans="1:8" s="9" customFormat="1" ht="12.75" customHeight="1">
      <c r="A12" s="38">
        <v>750</v>
      </c>
      <c r="B12" s="38" t="s">
        <v>18</v>
      </c>
      <c r="C12" s="38"/>
      <c r="D12" s="36">
        <v>3668758.61</v>
      </c>
      <c r="E12" s="36">
        <f>SUM(E13:E18)</f>
        <v>13282</v>
      </c>
      <c r="F12" s="36">
        <f>SUM(D12:E12)</f>
        <v>3682040.61</v>
      </c>
      <c r="G12" s="36">
        <v>3648398.11</v>
      </c>
      <c r="H12" s="36">
        <v>33642.5</v>
      </c>
    </row>
    <row r="13" spans="1:8" s="9" customFormat="1" ht="12.75" customHeight="1">
      <c r="A13" s="39"/>
      <c r="B13" s="40">
        <v>75023</v>
      </c>
      <c r="C13" s="39" t="s">
        <v>47</v>
      </c>
      <c r="D13" s="37">
        <v>3314504.76</v>
      </c>
      <c r="E13" s="37">
        <v>-4162</v>
      </c>
      <c r="F13" s="37">
        <f>SUM(D13:E14)</f>
        <v>3314504.76</v>
      </c>
      <c r="G13" s="37">
        <v>-4162</v>
      </c>
      <c r="H13" s="37">
        <v>0</v>
      </c>
    </row>
    <row r="14" spans="1:8" s="9" customFormat="1" ht="12.75" customHeight="1">
      <c r="A14" s="39"/>
      <c r="B14" s="40"/>
      <c r="C14" s="39"/>
      <c r="D14" s="37"/>
      <c r="E14" s="37">
        <v>4162</v>
      </c>
      <c r="F14" s="37"/>
      <c r="G14" s="37">
        <v>4162</v>
      </c>
      <c r="H14" s="37"/>
    </row>
    <row r="15" spans="1:8" s="9" customFormat="1" ht="12.75" customHeight="1">
      <c r="A15" s="39"/>
      <c r="B15" s="40">
        <v>75056</v>
      </c>
      <c r="C15" s="39" t="s">
        <v>48</v>
      </c>
      <c r="D15" s="37">
        <v>12025</v>
      </c>
      <c r="E15" s="37">
        <v>7966</v>
      </c>
      <c r="F15" s="37">
        <f>D15+E15+E16+E17+E18</f>
        <v>25307</v>
      </c>
      <c r="G15" s="37">
        <v>7966</v>
      </c>
      <c r="H15" s="37">
        <v>0</v>
      </c>
    </row>
    <row r="16" spans="1:8" s="9" customFormat="1" ht="12.75" customHeight="1">
      <c r="A16" s="39"/>
      <c r="B16" s="40"/>
      <c r="C16" s="39"/>
      <c r="D16" s="37"/>
      <c r="E16" s="37">
        <v>680</v>
      </c>
      <c r="F16" s="37"/>
      <c r="G16" s="37">
        <v>680</v>
      </c>
      <c r="H16" s="37"/>
    </row>
    <row r="17" spans="1:8" s="9" customFormat="1" ht="12.75" customHeight="1">
      <c r="A17" s="39"/>
      <c r="B17" s="40"/>
      <c r="C17" s="39"/>
      <c r="D17" s="37"/>
      <c r="E17" s="37">
        <v>136</v>
      </c>
      <c r="F17" s="37"/>
      <c r="G17" s="37">
        <v>136</v>
      </c>
      <c r="H17" s="37"/>
    </row>
    <row r="18" spans="1:8" s="9" customFormat="1" ht="12.75" customHeight="1">
      <c r="A18" s="39"/>
      <c r="B18" s="40"/>
      <c r="C18" s="39"/>
      <c r="D18" s="37"/>
      <c r="E18" s="37">
        <v>4500</v>
      </c>
      <c r="F18" s="37"/>
      <c r="G18" s="37">
        <v>4500</v>
      </c>
      <c r="H18" s="37"/>
    </row>
    <row r="19" spans="1:8" s="9" customFormat="1" ht="36" customHeight="1">
      <c r="A19" s="41">
        <v>756</v>
      </c>
      <c r="B19" s="42" t="s">
        <v>20</v>
      </c>
      <c r="C19" s="42"/>
      <c r="D19" s="43">
        <v>86000</v>
      </c>
      <c r="E19" s="43">
        <f>SUM(E20:E21)</f>
        <v>5000</v>
      </c>
      <c r="F19" s="43">
        <f>SUM(D19:E19)</f>
        <v>91000</v>
      </c>
      <c r="G19" s="43">
        <v>91000</v>
      </c>
      <c r="H19" s="43">
        <v>0</v>
      </c>
    </row>
    <row r="20" spans="1:8" s="9" customFormat="1" ht="12.75" customHeight="1">
      <c r="A20" s="34"/>
      <c r="B20" s="34">
        <v>75647</v>
      </c>
      <c r="C20" s="44" t="s">
        <v>49</v>
      </c>
      <c r="D20" s="37">
        <v>86000</v>
      </c>
      <c r="E20" s="37">
        <v>-3000</v>
      </c>
      <c r="F20" s="37">
        <f>SUM(D20:E21)</f>
        <v>91000</v>
      </c>
      <c r="G20" s="37">
        <v>-3000</v>
      </c>
      <c r="H20" s="37">
        <v>0</v>
      </c>
    </row>
    <row r="21" spans="1:8" s="9" customFormat="1" ht="12.75" customHeight="1">
      <c r="A21" s="34"/>
      <c r="B21" s="34"/>
      <c r="C21" s="34"/>
      <c r="D21" s="37"/>
      <c r="E21" s="37">
        <v>8000</v>
      </c>
      <c r="F21" s="37"/>
      <c r="G21" s="37">
        <v>8000</v>
      </c>
      <c r="H21" s="37"/>
    </row>
    <row r="22" spans="1:8" s="9" customFormat="1" ht="12.75" customHeight="1">
      <c r="A22" s="35">
        <v>757</v>
      </c>
      <c r="B22" s="35" t="s">
        <v>50</v>
      </c>
      <c r="C22" s="35"/>
      <c r="D22" s="36">
        <v>130000</v>
      </c>
      <c r="E22" s="36">
        <f>SUM(E23:E24)</f>
        <v>44000</v>
      </c>
      <c r="F22" s="36">
        <f>D22+E22</f>
        <v>174000</v>
      </c>
      <c r="G22" s="36">
        <v>174000</v>
      </c>
      <c r="H22" s="36">
        <v>0</v>
      </c>
    </row>
    <row r="23" spans="1:8" s="9" customFormat="1" ht="23.25" customHeight="1">
      <c r="A23" s="34"/>
      <c r="B23" s="34">
        <v>75702</v>
      </c>
      <c r="C23" s="44" t="s">
        <v>51</v>
      </c>
      <c r="D23" s="37">
        <v>130000</v>
      </c>
      <c r="E23" s="37">
        <v>-130000</v>
      </c>
      <c r="F23" s="45">
        <v>174000</v>
      </c>
      <c r="G23" s="37">
        <v>-130000</v>
      </c>
      <c r="H23" s="37">
        <v>0</v>
      </c>
    </row>
    <row r="24" spans="1:8" s="9" customFormat="1" ht="12.75" customHeight="1">
      <c r="A24" s="34"/>
      <c r="B24" s="34"/>
      <c r="C24" s="34"/>
      <c r="D24" s="37"/>
      <c r="E24" s="37">
        <v>174000</v>
      </c>
      <c r="F24" s="45"/>
      <c r="G24" s="37">
        <v>174000</v>
      </c>
      <c r="H24" s="37"/>
    </row>
    <row r="25" spans="1:8" s="9" customFormat="1" ht="12.75" customHeight="1">
      <c r="A25" s="41">
        <v>801</v>
      </c>
      <c r="B25" s="41" t="s">
        <v>27</v>
      </c>
      <c r="C25" s="41"/>
      <c r="D25" s="43">
        <v>11909201.09</v>
      </c>
      <c r="E25" s="43">
        <f>SUM(E26:E28)</f>
        <v>283246</v>
      </c>
      <c r="F25" s="43">
        <f>SUM(D25:E25)</f>
        <v>12192447.09</v>
      </c>
      <c r="G25" s="43">
        <v>11405058.55</v>
      </c>
      <c r="H25" s="46">
        <v>787388.54</v>
      </c>
    </row>
    <row r="26" spans="1:8" s="9" customFormat="1" ht="27" customHeight="1">
      <c r="A26" s="47"/>
      <c r="B26" s="48">
        <v>80101</v>
      </c>
      <c r="C26" s="49" t="s">
        <v>52</v>
      </c>
      <c r="D26" s="50">
        <v>8003356.68</v>
      </c>
      <c r="E26" s="50">
        <v>283246</v>
      </c>
      <c r="F26" s="50">
        <f>SUM(D26:E26)</f>
        <v>8286602.68</v>
      </c>
      <c r="G26" s="50">
        <v>0</v>
      </c>
      <c r="H26" s="51">
        <v>283246</v>
      </c>
    </row>
    <row r="27" spans="1:8" s="9" customFormat="1" ht="18" customHeight="1">
      <c r="A27" s="47"/>
      <c r="B27" s="48">
        <v>80110</v>
      </c>
      <c r="C27" s="49" t="s">
        <v>53</v>
      </c>
      <c r="D27" s="50">
        <v>2952052.87</v>
      </c>
      <c r="E27" s="50">
        <v>-107131</v>
      </c>
      <c r="F27" s="50">
        <f>D27+E27+E28</f>
        <v>2952052.87</v>
      </c>
      <c r="G27" s="50">
        <v>-107131</v>
      </c>
      <c r="H27" s="51">
        <v>0</v>
      </c>
    </row>
    <row r="28" spans="1:8" s="9" customFormat="1" ht="18" customHeight="1">
      <c r="A28" s="47"/>
      <c r="B28" s="48"/>
      <c r="C28" s="48"/>
      <c r="D28" s="50"/>
      <c r="E28" s="50">
        <v>107131</v>
      </c>
      <c r="F28" s="50">
        <v>107132</v>
      </c>
      <c r="G28" s="50">
        <v>107131</v>
      </c>
      <c r="H28" s="51"/>
    </row>
    <row r="29" spans="1:8" s="9" customFormat="1" ht="18" customHeight="1">
      <c r="A29" s="41">
        <v>852</v>
      </c>
      <c r="B29" s="41" t="s">
        <v>54</v>
      </c>
      <c r="C29" s="41"/>
      <c r="D29" s="43">
        <v>6081986.36</v>
      </c>
      <c r="E29" s="43">
        <v>18100</v>
      </c>
      <c r="F29" s="43">
        <f>D29+E29</f>
        <v>6100086.36</v>
      </c>
      <c r="G29" s="43">
        <v>6100086.36</v>
      </c>
      <c r="H29" s="46">
        <v>0</v>
      </c>
    </row>
    <row r="30" spans="1:8" s="9" customFormat="1" ht="18" customHeight="1">
      <c r="A30" s="47"/>
      <c r="B30" s="48">
        <v>85219</v>
      </c>
      <c r="C30" s="48" t="s">
        <v>55</v>
      </c>
      <c r="D30" s="50">
        <v>571000</v>
      </c>
      <c r="E30" s="50">
        <v>18100</v>
      </c>
      <c r="F30" s="50">
        <f>D30+E30</f>
        <v>589100</v>
      </c>
      <c r="G30" s="50">
        <v>18100</v>
      </c>
      <c r="H30" s="51">
        <v>0</v>
      </c>
    </row>
    <row r="31" spans="1:8" s="9" customFormat="1" ht="18" customHeight="1">
      <c r="A31" s="41">
        <v>854</v>
      </c>
      <c r="B31" s="41" t="s">
        <v>31</v>
      </c>
      <c r="C31" s="41"/>
      <c r="D31" s="43">
        <v>369512</v>
      </c>
      <c r="E31" s="43">
        <f>E32</f>
        <v>31100</v>
      </c>
      <c r="F31" s="43">
        <f>D31+E31</f>
        <v>400612</v>
      </c>
      <c r="G31" s="43">
        <v>400612</v>
      </c>
      <c r="H31" s="46">
        <v>0</v>
      </c>
    </row>
    <row r="32" spans="1:8" s="9" customFormat="1" ht="18" customHeight="1">
      <c r="A32" s="47"/>
      <c r="B32" s="48">
        <v>85415</v>
      </c>
      <c r="C32" s="48" t="s">
        <v>56</v>
      </c>
      <c r="D32" s="50">
        <v>369512</v>
      </c>
      <c r="E32" s="50">
        <v>31100</v>
      </c>
      <c r="F32" s="50">
        <f>D32+E32</f>
        <v>400612</v>
      </c>
      <c r="G32" s="50">
        <v>31100</v>
      </c>
      <c r="H32" s="51">
        <v>0</v>
      </c>
    </row>
    <row r="33" spans="1:8" s="9" customFormat="1" ht="12.75" customHeight="1">
      <c r="A33" s="41">
        <v>900</v>
      </c>
      <c r="B33" s="41" t="s">
        <v>33</v>
      </c>
      <c r="C33" s="41"/>
      <c r="D33" s="43">
        <v>1623953</v>
      </c>
      <c r="E33" s="43">
        <f>SUM(E34:E35)</f>
        <v>3000</v>
      </c>
      <c r="F33" s="43">
        <f>SUM(D33:E33)</f>
        <v>1626953</v>
      </c>
      <c r="G33" s="43">
        <v>1476953</v>
      </c>
      <c r="H33" s="46">
        <v>150000</v>
      </c>
    </row>
    <row r="34" spans="1:8" s="9" customFormat="1" ht="22.5" customHeight="1">
      <c r="A34" s="52"/>
      <c r="B34" s="52">
        <v>90019</v>
      </c>
      <c r="C34" s="53" t="s">
        <v>57</v>
      </c>
      <c r="D34" s="54">
        <v>0</v>
      </c>
      <c r="E34" s="54">
        <v>18000</v>
      </c>
      <c r="F34" s="54">
        <f>SUM(D34:E34)</f>
        <v>18000</v>
      </c>
      <c r="G34" s="54">
        <v>18000</v>
      </c>
      <c r="H34" s="55"/>
    </row>
    <row r="35" spans="1:8" s="9" customFormat="1" ht="12.75" customHeight="1">
      <c r="A35" s="52"/>
      <c r="B35" s="52">
        <v>90095</v>
      </c>
      <c r="C35" s="53" t="s">
        <v>58</v>
      </c>
      <c r="D35" s="54">
        <v>301240</v>
      </c>
      <c r="E35" s="54">
        <v>-15000</v>
      </c>
      <c r="F35" s="54">
        <f>SUM(D35:E35)</f>
        <v>286240</v>
      </c>
      <c r="G35" s="54">
        <v>-15000</v>
      </c>
      <c r="H35" s="55"/>
    </row>
    <row r="36" spans="1:8" ht="19.5" customHeight="1">
      <c r="A36" s="56" t="s">
        <v>59</v>
      </c>
      <c r="B36" s="56"/>
      <c r="C36" s="56"/>
      <c r="D36" s="57">
        <v>33714184.61</v>
      </c>
      <c r="E36" s="57">
        <f>E9+E12+E19+E22+E25+E29+E31+E33</f>
        <v>1193728</v>
      </c>
      <c r="F36" s="57">
        <f>SUM(D36:E36)</f>
        <v>34907912.61</v>
      </c>
      <c r="G36" s="57">
        <v>27563724.71</v>
      </c>
      <c r="H36" s="57">
        <v>7344187.9</v>
      </c>
    </row>
    <row r="37" spans="1:9" ht="11.25" customHeight="1">
      <c r="A37" s="58"/>
      <c r="B37" s="27"/>
      <c r="C37" s="59"/>
      <c r="D37" s="3"/>
      <c r="E37" s="3"/>
      <c r="F37" s="3"/>
      <c r="G37" s="60"/>
      <c r="H37" s="60"/>
      <c r="I37" s="61"/>
    </row>
    <row r="38" spans="2:6" ht="11.25" customHeight="1">
      <c r="B38" s="62"/>
      <c r="C38" s="30"/>
      <c r="D38" s="30"/>
      <c r="E38" s="30"/>
      <c r="F38" s="30"/>
    </row>
    <row r="39" spans="2:6" ht="11.25" customHeight="1">
      <c r="B39" s="63"/>
      <c r="C39" s="30"/>
      <c r="D39" s="30"/>
      <c r="E39" s="30"/>
      <c r="F39" s="30"/>
    </row>
    <row r="40" spans="2:6" ht="11.25" customHeight="1">
      <c r="B40" s="63"/>
      <c r="C40" s="30"/>
      <c r="D40" s="30"/>
      <c r="E40" s="30"/>
      <c r="F40" s="30"/>
    </row>
    <row r="41" spans="2:6" ht="11.25" customHeight="1">
      <c r="B41" s="63"/>
      <c r="C41" s="30"/>
      <c r="D41" s="30"/>
      <c r="E41" s="30"/>
      <c r="F41" s="30"/>
    </row>
    <row r="42" spans="3:6" ht="11.25" customHeight="1">
      <c r="C42" s="30"/>
      <c r="D42" s="30"/>
      <c r="E42" s="30"/>
      <c r="F42" s="30"/>
    </row>
    <row r="43" spans="3:6" ht="11.25" customHeight="1">
      <c r="C43" s="30"/>
      <c r="D43" s="30"/>
      <c r="E43" s="30"/>
      <c r="F43" s="30"/>
    </row>
    <row r="44" spans="3:6" ht="11.25" customHeight="1">
      <c r="C44" s="30"/>
      <c r="D44" s="30"/>
      <c r="E44" s="30"/>
      <c r="F44" s="30"/>
    </row>
    <row r="45" spans="3:6" ht="11.25" customHeight="1">
      <c r="C45" s="30"/>
      <c r="D45" s="30"/>
      <c r="E45" s="30"/>
      <c r="F45" s="30"/>
    </row>
  </sheetData>
  <mergeCells count="47">
    <mergeCell ref="D4:H4"/>
    <mergeCell ref="A5:A6"/>
    <mergeCell ref="B5:B6"/>
    <mergeCell ref="C5:C6"/>
    <mergeCell ref="D5:F6"/>
    <mergeCell ref="G5:H5"/>
    <mergeCell ref="D8:F8"/>
    <mergeCell ref="B9:C9"/>
    <mergeCell ref="A10:A11"/>
    <mergeCell ref="B12:C12"/>
    <mergeCell ref="A13:A18"/>
    <mergeCell ref="B13:B14"/>
    <mergeCell ref="C13:C14"/>
    <mergeCell ref="D13:D14"/>
    <mergeCell ref="F13:F14"/>
    <mergeCell ref="H13:H14"/>
    <mergeCell ref="B15:B18"/>
    <mergeCell ref="C15:C18"/>
    <mergeCell ref="D15:D18"/>
    <mergeCell ref="F15:F18"/>
    <mergeCell ref="H15:H18"/>
    <mergeCell ref="B19:C19"/>
    <mergeCell ref="A20:A21"/>
    <mergeCell ref="B20:B21"/>
    <mergeCell ref="C20:C21"/>
    <mergeCell ref="D20:D21"/>
    <mergeCell ref="F20:F21"/>
    <mergeCell ref="H20:H21"/>
    <mergeCell ref="B22:C22"/>
    <mergeCell ref="A23:A24"/>
    <mergeCell ref="B23:B24"/>
    <mergeCell ref="C23:C24"/>
    <mergeCell ref="D23:D24"/>
    <mergeCell ref="F23:F24"/>
    <mergeCell ref="H23:H24"/>
    <mergeCell ref="B25:C25"/>
    <mergeCell ref="A26:A28"/>
    <mergeCell ref="B27:B28"/>
    <mergeCell ref="C27:C28"/>
    <mergeCell ref="D27:D28"/>
    <mergeCell ref="F27:F28"/>
    <mergeCell ref="H27:H28"/>
    <mergeCell ref="B29:C29"/>
    <mergeCell ref="B31:C31"/>
    <mergeCell ref="B33:C33"/>
    <mergeCell ref="H34:H35"/>
    <mergeCell ref="A36:C36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K3" sqref="K3"/>
    </sheetView>
  </sheetViews>
  <sheetFormatPr defaultColWidth="10.28125" defaultRowHeight="12.75"/>
  <cols>
    <col min="1" max="1" width="4.57421875" style="64" customWidth="1"/>
    <col min="2" max="2" width="8.00390625" style="64" customWidth="1"/>
    <col min="3" max="3" width="24.00390625" style="64" customWidth="1"/>
    <col min="4" max="4" width="10.8515625" style="64" customWidth="1"/>
    <col min="5" max="5" width="11.7109375" style="64" customWidth="1"/>
    <col min="6" max="6" width="10.7109375" style="64" customWidth="1"/>
    <col min="7" max="7" width="17.140625" style="64" customWidth="1"/>
    <col min="8" max="8" width="13.421875" style="64" customWidth="1"/>
    <col min="9" max="9" width="9.7109375" style="64" customWidth="1"/>
    <col min="10" max="10" width="9.57421875" style="65" customWidth="1"/>
    <col min="11" max="11" width="9.8515625" style="65" customWidth="1"/>
    <col min="12" max="16384" width="10.140625" style="65" customWidth="1"/>
  </cols>
  <sheetData>
    <row r="1" spans="1:11" ht="12.75">
      <c r="A1" s="66"/>
      <c r="B1" s="66"/>
      <c r="C1" s="66"/>
      <c r="D1" s="66"/>
      <c r="E1" s="66"/>
      <c r="F1" s="66"/>
      <c r="G1" s="67" t="s">
        <v>60</v>
      </c>
      <c r="H1" s="67"/>
      <c r="I1" s="67"/>
      <c r="J1" s="67"/>
      <c r="K1" s="67"/>
    </row>
    <row r="2" spans="1:11" ht="9.75" customHeight="1">
      <c r="A2" s="66"/>
      <c r="B2" s="66"/>
      <c r="C2" s="66"/>
      <c r="D2" s="66"/>
      <c r="E2" s="66"/>
      <c r="F2" s="66"/>
      <c r="G2" s="67" t="s">
        <v>37</v>
      </c>
      <c r="H2" s="67"/>
      <c r="I2" s="67"/>
      <c r="J2" s="67"/>
      <c r="K2" s="67"/>
    </row>
    <row r="3" spans="1:11" ht="9.75" customHeight="1">
      <c r="A3" s="66"/>
      <c r="B3" s="66"/>
      <c r="C3" s="66"/>
      <c r="D3" s="66"/>
      <c r="E3" s="66"/>
      <c r="F3" s="66"/>
      <c r="G3" s="67"/>
      <c r="H3" s="67"/>
      <c r="I3" s="67"/>
      <c r="J3" s="67"/>
      <c r="K3" s="67"/>
    </row>
    <row r="4" spans="1:11" ht="9.75" customHeight="1">
      <c r="A4" s="66"/>
      <c r="B4" s="66"/>
      <c r="C4" s="66"/>
      <c r="D4" s="66"/>
      <c r="E4" s="66"/>
      <c r="F4" s="66"/>
      <c r="G4" s="67"/>
      <c r="H4" s="67"/>
      <c r="I4" s="67"/>
      <c r="J4" s="67"/>
      <c r="K4" s="67"/>
    </row>
    <row r="5" spans="1:12" ht="11.25" customHeight="1">
      <c r="A5" s="66"/>
      <c r="B5" s="66"/>
      <c r="C5" s="66"/>
      <c r="D5" s="68" t="s">
        <v>61</v>
      </c>
      <c r="E5" s="68"/>
      <c r="F5" s="68"/>
      <c r="G5" s="69"/>
      <c r="I5" s="69"/>
      <c r="J5" s="69"/>
      <c r="K5" s="70"/>
      <c r="L5" s="69"/>
    </row>
    <row r="6" spans="1:11" ht="12.75" customHeight="1">
      <c r="A6" s="71" t="s">
        <v>2</v>
      </c>
      <c r="B6" s="71" t="s">
        <v>40</v>
      </c>
      <c r="C6" s="71" t="s">
        <v>41</v>
      </c>
      <c r="D6" s="72" t="s">
        <v>4</v>
      </c>
      <c r="E6" s="72"/>
      <c r="F6" s="72"/>
      <c r="G6" s="71" t="s">
        <v>62</v>
      </c>
      <c r="H6" s="71" t="s">
        <v>63</v>
      </c>
      <c r="I6" s="71" t="s">
        <v>64</v>
      </c>
      <c r="J6" s="71" t="s">
        <v>65</v>
      </c>
      <c r="K6" s="71" t="s">
        <v>66</v>
      </c>
    </row>
    <row r="7" spans="1:11" ht="64.5" customHeight="1">
      <c r="A7" s="71"/>
      <c r="B7" s="71"/>
      <c r="C7" s="71"/>
      <c r="D7" s="73" t="s">
        <v>11</v>
      </c>
      <c r="E7" s="71" t="s">
        <v>12</v>
      </c>
      <c r="F7" s="73" t="s">
        <v>13</v>
      </c>
      <c r="G7" s="71"/>
      <c r="H7" s="74" t="s">
        <v>67</v>
      </c>
      <c r="I7" s="71"/>
      <c r="J7" s="71"/>
      <c r="K7" s="71"/>
    </row>
    <row r="8" spans="1:11" ht="14.25" customHeight="1">
      <c r="A8" s="75">
        <v>1</v>
      </c>
      <c r="B8" s="75">
        <v>2</v>
      </c>
      <c r="C8" s="75">
        <v>3</v>
      </c>
      <c r="D8" s="76">
        <v>4</v>
      </c>
      <c r="E8" s="76">
        <v>5</v>
      </c>
      <c r="F8" s="76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</row>
    <row r="9" spans="1:11" ht="14.25" customHeight="1">
      <c r="A9" s="77" t="s">
        <v>14</v>
      </c>
      <c r="B9" s="77" t="s">
        <v>15</v>
      </c>
      <c r="C9" s="77"/>
      <c r="D9" s="78">
        <v>4574382.34</v>
      </c>
      <c r="E9" s="78">
        <f>E10+E12</f>
        <v>796000</v>
      </c>
      <c r="F9" s="78">
        <f>D9+E9</f>
        <v>5370382.34</v>
      </c>
      <c r="G9" s="79">
        <f>F9</f>
        <v>5370382.34</v>
      </c>
      <c r="H9" s="79">
        <v>3341381.84</v>
      </c>
      <c r="I9" s="77"/>
      <c r="J9" s="77"/>
      <c r="K9" s="77"/>
    </row>
    <row r="10" spans="1:11" ht="21.75" customHeight="1">
      <c r="A10" s="75"/>
      <c r="B10" s="75" t="s">
        <v>43</v>
      </c>
      <c r="C10" s="75" t="s">
        <v>44</v>
      </c>
      <c r="D10" s="80">
        <v>1879000.5</v>
      </c>
      <c r="E10" s="80">
        <v>150000</v>
      </c>
      <c r="F10" s="80">
        <f>D10+E10</f>
        <v>2029000.5</v>
      </c>
      <c r="G10" s="81">
        <v>150000</v>
      </c>
      <c r="H10" s="81">
        <v>0</v>
      </c>
      <c r="I10" s="75"/>
      <c r="J10" s="75"/>
      <c r="K10" s="75"/>
    </row>
    <row r="11" spans="1:11" ht="21.75" customHeight="1">
      <c r="A11" s="75"/>
      <c r="B11" s="75"/>
      <c r="C11" s="75"/>
      <c r="D11" s="80"/>
      <c r="E11" s="80"/>
      <c r="F11" s="80">
        <f>D11+E11</f>
        <v>0</v>
      </c>
      <c r="G11" s="81"/>
      <c r="H11" s="81"/>
      <c r="I11" s="75"/>
      <c r="J11" s="75"/>
      <c r="K11" s="75"/>
    </row>
    <row r="12" spans="1:11" ht="21.75" customHeight="1">
      <c r="A12" s="75"/>
      <c r="B12" s="75" t="s">
        <v>45</v>
      </c>
      <c r="C12" s="75" t="s">
        <v>46</v>
      </c>
      <c r="D12" s="80">
        <v>2695381.84</v>
      </c>
      <c r="E12" s="80">
        <v>646000</v>
      </c>
      <c r="F12" s="80">
        <f>D12+E12</f>
        <v>3341381.84</v>
      </c>
      <c r="G12" s="81">
        <v>646000</v>
      </c>
      <c r="H12" s="81">
        <v>646000</v>
      </c>
      <c r="I12" s="75"/>
      <c r="J12" s="75"/>
      <c r="K12" s="75"/>
    </row>
    <row r="13" spans="1:11" ht="22.5" customHeight="1">
      <c r="A13" s="77">
        <v>801</v>
      </c>
      <c r="B13" s="77" t="s">
        <v>27</v>
      </c>
      <c r="C13" s="77"/>
      <c r="D13" s="82">
        <v>504142.54</v>
      </c>
      <c r="E13" s="82">
        <f>E14</f>
        <v>283246</v>
      </c>
      <c r="F13" s="82">
        <f>SUM(D13:E13)</f>
        <v>787388.54</v>
      </c>
      <c r="G13" s="83">
        <v>382075.54</v>
      </c>
      <c r="H13" s="79">
        <v>0</v>
      </c>
      <c r="I13" s="83"/>
      <c r="J13" s="83"/>
      <c r="K13" s="83">
        <v>405313</v>
      </c>
    </row>
    <row r="14" spans="1:11" ht="22.5" customHeight="1">
      <c r="A14" s="75"/>
      <c r="B14" s="75">
        <v>80101</v>
      </c>
      <c r="C14" s="75" t="s">
        <v>52</v>
      </c>
      <c r="D14" s="84">
        <v>504142.54</v>
      </c>
      <c r="E14" s="84">
        <v>283246</v>
      </c>
      <c r="F14" s="84">
        <f>SUM(D14:E14)</f>
        <v>787388.54</v>
      </c>
      <c r="G14" s="85">
        <v>0</v>
      </c>
      <c r="H14" s="86"/>
      <c r="I14" s="86"/>
      <c r="J14" s="86"/>
      <c r="K14" s="86">
        <v>283246</v>
      </c>
    </row>
    <row r="15" spans="1:11" s="66" customFormat="1" ht="17.25" customHeight="1">
      <c r="A15" s="87" t="s">
        <v>68</v>
      </c>
      <c r="B15" s="87"/>
      <c r="C15" s="87"/>
      <c r="D15" s="88">
        <v>6264941.9</v>
      </c>
      <c r="E15" s="88">
        <f>E9+E13</f>
        <v>1079246</v>
      </c>
      <c r="F15" s="88">
        <f>SUM(D15:E15)</f>
        <v>7344187.9</v>
      </c>
      <c r="G15" s="88">
        <v>6776012.4</v>
      </c>
      <c r="H15" s="88">
        <v>3341381.84</v>
      </c>
      <c r="I15" s="88"/>
      <c r="J15" s="88"/>
      <c r="K15" s="88">
        <v>568175.5</v>
      </c>
    </row>
    <row r="17" ht="12.75">
      <c r="A17" s="89"/>
    </row>
    <row r="21" ht="12.75">
      <c r="G21" s="70"/>
    </row>
  </sheetData>
  <mergeCells count="24">
    <mergeCell ref="G1:K1"/>
    <mergeCell ref="G2:K2"/>
    <mergeCell ref="A6:A7"/>
    <mergeCell ref="B6:B7"/>
    <mergeCell ref="C6:C7"/>
    <mergeCell ref="D6:F6"/>
    <mergeCell ref="G6:G7"/>
    <mergeCell ref="I6:I7"/>
    <mergeCell ref="J6:J7"/>
    <mergeCell ref="K6:K7"/>
    <mergeCell ref="B9:C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B13:C13"/>
    <mergeCell ref="A15:C1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C2" sqref="C2"/>
    </sheetView>
  </sheetViews>
  <sheetFormatPr defaultColWidth="9.140625" defaultRowHeight="10.5" customHeight="1"/>
  <cols>
    <col min="1" max="1" width="4.57421875" style="90" customWidth="1"/>
    <col min="2" max="2" width="6.421875" style="90" customWidth="1"/>
    <col min="3" max="3" width="16.7109375" style="90" customWidth="1"/>
    <col min="4" max="4" width="9.140625" style="90" customWidth="1"/>
    <col min="5" max="5" width="8.7109375" style="90" customWidth="1"/>
    <col min="6" max="6" width="10.28125" style="90" customWidth="1"/>
    <col min="7" max="7" width="9.00390625" style="90" customWidth="1"/>
    <col min="8" max="8" width="10.28125" style="90" customWidth="1"/>
    <col min="9" max="9" width="8.7109375" style="90" customWidth="1"/>
    <col min="10" max="10" width="7.8515625" style="90" customWidth="1"/>
    <col min="11" max="11" width="8.28125" style="91" customWidth="1"/>
    <col min="12" max="12" width="8.421875" style="91" customWidth="1"/>
    <col min="13" max="13" width="7.140625" style="91" customWidth="1"/>
    <col min="14" max="14" width="7.28125" style="91" customWidth="1"/>
    <col min="15" max="15" width="4.7109375" style="91" customWidth="1"/>
    <col min="16" max="16" width="18.00390625" style="91" customWidth="1"/>
    <col min="17" max="255" width="9.140625" style="91" customWidth="1"/>
  </cols>
  <sheetData>
    <row r="1" spans="1:14" ht="10.5" customHeight="1">
      <c r="A1" s="92"/>
      <c r="B1" s="92"/>
      <c r="C1" s="92"/>
      <c r="D1" s="92"/>
      <c r="E1" s="92"/>
      <c r="F1" s="92"/>
      <c r="G1" s="93"/>
      <c r="H1" s="94"/>
      <c r="I1" s="95"/>
      <c r="J1" s="96"/>
      <c r="K1" s="97" t="s">
        <v>69</v>
      </c>
      <c r="L1" s="97"/>
      <c r="M1" s="97"/>
      <c r="N1" s="97"/>
    </row>
    <row r="2" spans="1:14" ht="17.25" customHeight="1">
      <c r="A2" s="92"/>
      <c r="B2" s="92"/>
      <c r="C2" s="92" t="s">
        <v>70</v>
      </c>
      <c r="D2" s="92"/>
      <c r="E2" s="92"/>
      <c r="F2" s="92"/>
      <c r="G2" s="95"/>
      <c r="H2" s="94"/>
      <c r="I2" s="95"/>
      <c r="J2" s="96"/>
      <c r="K2" s="97"/>
      <c r="L2" s="97"/>
      <c r="M2" s="97"/>
      <c r="N2" s="97"/>
    </row>
    <row r="3" spans="1:8" ht="10.5" customHeight="1">
      <c r="A3" s="98"/>
      <c r="B3" s="98"/>
      <c r="C3" s="98"/>
      <c r="D3" s="99"/>
      <c r="E3" s="100" t="s">
        <v>71</v>
      </c>
      <c r="F3" s="99"/>
      <c r="G3" s="98"/>
      <c r="H3" s="98"/>
    </row>
    <row r="4" spans="1:8" ht="10.5" customHeight="1">
      <c r="A4" s="98"/>
      <c r="B4" s="98"/>
      <c r="C4" s="98"/>
      <c r="D4" s="99"/>
      <c r="E4" s="100"/>
      <c r="F4" s="99"/>
      <c r="G4" s="98"/>
      <c r="H4" s="98"/>
    </row>
    <row r="5" spans="1:14" ht="10.5" customHeight="1">
      <c r="A5" s="101" t="s">
        <v>2</v>
      </c>
      <c r="B5" s="101" t="s">
        <v>40</v>
      </c>
      <c r="C5" s="101" t="s">
        <v>72</v>
      </c>
      <c r="D5" s="101" t="s">
        <v>4</v>
      </c>
      <c r="E5" s="101"/>
      <c r="F5" s="101"/>
      <c r="G5" s="102" t="s">
        <v>73</v>
      </c>
      <c r="H5" s="101" t="s">
        <v>7</v>
      </c>
      <c r="I5" s="101"/>
      <c r="J5" s="103" t="s">
        <v>74</v>
      </c>
      <c r="K5" s="103" t="s">
        <v>75</v>
      </c>
      <c r="L5" s="103" t="s">
        <v>76</v>
      </c>
      <c r="M5" s="103" t="s">
        <v>77</v>
      </c>
      <c r="N5" s="104" t="s">
        <v>78</v>
      </c>
    </row>
    <row r="6" spans="1:14" ht="45" customHeight="1">
      <c r="A6" s="101"/>
      <c r="B6" s="101"/>
      <c r="C6" s="101"/>
      <c r="D6" s="101"/>
      <c r="E6" s="101"/>
      <c r="F6" s="101"/>
      <c r="G6" s="102"/>
      <c r="H6" s="102" t="s">
        <v>79</v>
      </c>
      <c r="I6" s="103" t="s">
        <v>80</v>
      </c>
      <c r="J6" s="103"/>
      <c r="K6" s="103"/>
      <c r="L6" s="103"/>
      <c r="M6" s="103"/>
      <c r="N6" s="104"/>
    </row>
    <row r="7" spans="1:14" ht="21.75" customHeight="1">
      <c r="A7" s="102"/>
      <c r="B7" s="102"/>
      <c r="C7" s="102"/>
      <c r="D7" s="102" t="s">
        <v>11</v>
      </c>
      <c r="E7" s="102" t="s">
        <v>12</v>
      </c>
      <c r="F7" s="102" t="s">
        <v>13</v>
      </c>
      <c r="G7" s="102"/>
      <c r="H7" s="102"/>
      <c r="I7" s="102"/>
      <c r="J7" s="102"/>
      <c r="K7" s="102"/>
      <c r="L7" s="102"/>
      <c r="M7" s="102"/>
      <c r="N7" s="102"/>
    </row>
    <row r="8" spans="1:14" ht="15.75" customHeight="1">
      <c r="A8" s="105">
        <v>1</v>
      </c>
      <c r="B8" s="105">
        <v>2</v>
      </c>
      <c r="C8" s="105">
        <v>3</v>
      </c>
      <c r="D8" s="105">
        <v>4</v>
      </c>
      <c r="E8" s="105"/>
      <c r="F8" s="105"/>
      <c r="G8" s="105">
        <v>5</v>
      </c>
      <c r="H8" s="105">
        <v>6</v>
      </c>
      <c r="I8" s="105">
        <v>7</v>
      </c>
      <c r="J8" s="105">
        <v>8</v>
      </c>
      <c r="K8" s="105">
        <v>9</v>
      </c>
      <c r="L8" s="105">
        <v>10</v>
      </c>
      <c r="M8" s="105">
        <v>11</v>
      </c>
      <c r="N8" s="105">
        <v>12</v>
      </c>
    </row>
    <row r="9" spans="1:14" ht="15.75" customHeight="1">
      <c r="A9" s="106">
        <v>750</v>
      </c>
      <c r="B9" s="106" t="s">
        <v>18</v>
      </c>
      <c r="C9" s="106"/>
      <c r="D9" s="107">
        <v>3635116.11</v>
      </c>
      <c r="E9" s="107">
        <f>SUM(E10:E15)</f>
        <v>13282</v>
      </c>
      <c r="F9" s="107">
        <f>SUM(D9:E9)</f>
        <v>3648398.11</v>
      </c>
      <c r="G9" s="107">
        <v>3462902.11</v>
      </c>
      <c r="H9" s="107">
        <v>2718946.83</v>
      </c>
      <c r="I9" s="107">
        <v>743955.28</v>
      </c>
      <c r="J9" s="107"/>
      <c r="K9" s="107">
        <v>185496</v>
      </c>
      <c r="L9" s="107"/>
      <c r="M9" s="107"/>
      <c r="N9" s="108"/>
    </row>
    <row r="10" spans="1:14" ht="15.75" customHeight="1">
      <c r="A10" s="105"/>
      <c r="B10" s="105">
        <v>75023</v>
      </c>
      <c r="C10" s="105" t="s">
        <v>47</v>
      </c>
      <c r="D10" s="109">
        <v>3294504.76</v>
      </c>
      <c r="E10" s="109">
        <v>-4162</v>
      </c>
      <c r="F10" s="109">
        <f>SUM(D10:E11)</f>
        <v>3294504.76</v>
      </c>
      <c r="G10" s="109">
        <v>-4162</v>
      </c>
      <c r="H10" s="109">
        <v>-4162</v>
      </c>
      <c r="I10" s="109"/>
      <c r="J10" s="109"/>
      <c r="K10" s="109"/>
      <c r="L10" s="109"/>
      <c r="M10" s="109"/>
      <c r="N10" s="110"/>
    </row>
    <row r="11" spans="1:14" ht="15.75" customHeight="1">
      <c r="A11" s="105"/>
      <c r="B11" s="105"/>
      <c r="C11" s="105"/>
      <c r="D11" s="109"/>
      <c r="E11" s="109">
        <v>4162</v>
      </c>
      <c r="F11" s="109"/>
      <c r="G11" s="109">
        <v>4162</v>
      </c>
      <c r="H11" s="109">
        <v>4162</v>
      </c>
      <c r="I11" s="109"/>
      <c r="J11" s="109"/>
      <c r="K11" s="109"/>
      <c r="L11" s="109"/>
      <c r="M11" s="109"/>
      <c r="N11" s="110"/>
    </row>
    <row r="12" spans="1:14" ht="15.75" customHeight="1">
      <c r="A12" s="105"/>
      <c r="B12" s="105">
        <v>75056</v>
      </c>
      <c r="C12" s="105" t="s">
        <v>48</v>
      </c>
      <c r="D12" s="109">
        <v>12025</v>
      </c>
      <c r="E12" s="109">
        <v>7966</v>
      </c>
      <c r="F12" s="109">
        <f>SUM(D12:E15)</f>
        <v>25307</v>
      </c>
      <c r="G12" s="109"/>
      <c r="H12" s="109"/>
      <c r="I12" s="109"/>
      <c r="J12" s="109"/>
      <c r="K12" s="109">
        <v>7966</v>
      </c>
      <c r="L12" s="109"/>
      <c r="M12" s="109"/>
      <c r="N12" s="110"/>
    </row>
    <row r="13" spans="1:14" ht="15.75" customHeight="1">
      <c r="A13" s="105"/>
      <c r="B13" s="105"/>
      <c r="C13" s="105"/>
      <c r="D13" s="109"/>
      <c r="E13" s="109">
        <v>680</v>
      </c>
      <c r="F13" s="109"/>
      <c r="G13" s="109">
        <v>680</v>
      </c>
      <c r="H13" s="109">
        <v>680</v>
      </c>
      <c r="I13" s="109"/>
      <c r="J13" s="109"/>
      <c r="K13" s="109"/>
      <c r="L13" s="109"/>
      <c r="M13" s="109"/>
      <c r="N13" s="110"/>
    </row>
    <row r="14" spans="1:14" ht="15.75" customHeight="1">
      <c r="A14" s="105"/>
      <c r="B14" s="105"/>
      <c r="C14" s="105"/>
      <c r="D14" s="109"/>
      <c r="E14" s="109">
        <v>136</v>
      </c>
      <c r="F14" s="109"/>
      <c r="G14" s="109">
        <v>136</v>
      </c>
      <c r="H14" s="109">
        <v>136</v>
      </c>
      <c r="I14" s="109"/>
      <c r="J14" s="109"/>
      <c r="K14" s="109"/>
      <c r="L14" s="109"/>
      <c r="M14" s="109"/>
      <c r="N14" s="110"/>
    </row>
    <row r="15" spans="1:14" ht="15.75" customHeight="1">
      <c r="A15" s="105"/>
      <c r="B15" s="105"/>
      <c r="C15" s="105"/>
      <c r="D15" s="109"/>
      <c r="E15" s="109">
        <v>4500</v>
      </c>
      <c r="F15" s="109"/>
      <c r="G15" s="109">
        <v>4500</v>
      </c>
      <c r="H15" s="109">
        <v>4500</v>
      </c>
      <c r="I15" s="109"/>
      <c r="J15" s="109"/>
      <c r="K15" s="109"/>
      <c r="L15" s="109"/>
      <c r="M15" s="109"/>
      <c r="N15" s="110"/>
    </row>
    <row r="16" spans="1:14" ht="39" customHeight="1">
      <c r="A16" s="102">
        <v>756</v>
      </c>
      <c r="B16" s="102" t="s">
        <v>20</v>
      </c>
      <c r="C16" s="102"/>
      <c r="D16" s="111">
        <v>86000</v>
      </c>
      <c r="E16" s="111">
        <f>SUM(E17:E18)</f>
        <v>5000</v>
      </c>
      <c r="F16" s="111">
        <f>SUM(D16:E16)</f>
        <v>91000</v>
      </c>
      <c r="G16" s="111">
        <v>91000</v>
      </c>
      <c r="H16" s="111">
        <v>32000</v>
      </c>
      <c r="I16" s="111">
        <v>59000</v>
      </c>
      <c r="J16" s="111"/>
      <c r="K16" s="111"/>
      <c r="L16" s="111"/>
      <c r="M16" s="111"/>
      <c r="N16" s="112"/>
    </row>
    <row r="17" spans="1:14" ht="15.75" customHeight="1">
      <c r="A17" s="105"/>
      <c r="B17" s="105">
        <v>75647</v>
      </c>
      <c r="C17" s="105" t="s">
        <v>81</v>
      </c>
      <c r="D17" s="109">
        <v>86000</v>
      </c>
      <c r="E17" s="109">
        <v>8000</v>
      </c>
      <c r="F17" s="109">
        <f>SUM(D17:E18)</f>
        <v>91000</v>
      </c>
      <c r="G17" s="109">
        <v>8000</v>
      </c>
      <c r="H17" s="109"/>
      <c r="I17" s="109">
        <v>8000</v>
      </c>
      <c r="J17" s="110"/>
      <c r="K17" s="109"/>
      <c r="L17" s="110"/>
      <c r="M17" s="110"/>
      <c r="N17" s="110"/>
    </row>
    <row r="18" spans="1:14" ht="15.75" customHeight="1">
      <c r="A18" s="105"/>
      <c r="B18" s="105"/>
      <c r="C18" s="105"/>
      <c r="D18" s="109"/>
      <c r="E18" s="109">
        <v>-3000</v>
      </c>
      <c r="F18" s="109"/>
      <c r="G18" s="109">
        <v>-3000</v>
      </c>
      <c r="H18" s="109"/>
      <c r="I18" s="109">
        <v>-3000</v>
      </c>
      <c r="J18" s="110"/>
      <c r="K18" s="110"/>
      <c r="L18" s="110"/>
      <c r="M18" s="110"/>
      <c r="N18" s="110"/>
    </row>
    <row r="19" spans="1:14" ht="15.75" customHeight="1">
      <c r="A19" s="102">
        <v>757</v>
      </c>
      <c r="B19" s="102" t="s">
        <v>50</v>
      </c>
      <c r="C19" s="102"/>
      <c r="D19" s="111">
        <v>130000</v>
      </c>
      <c r="E19" s="111">
        <f>SUM(E20:E21)</f>
        <v>44000</v>
      </c>
      <c r="F19" s="111">
        <f>SUM(D19:E19)</f>
        <v>174000</v>
      </c>
      <c r="G19" s="111"/>
      <c r="H19" s="111"/>
      <c r="I19" s="111"/>
      <c r="J19" s="103"/>
      <c r="K19" s="103"/>
      <c r="L19" s="103"/>
      <c r="M19" s="103"/>
      <c r="N19" s="111">
        <v>174000</v>
      </c>
    </row>
    <row r="20" spans="1:14" ht="20.25" customHeight="1">
      <c r="A20" s="105"/>
      <c r="B20" s="105">
        <v>75702</v>
      </c>
      <c r="C20" s="105" t="s">
        <v>51</v>
      </c>
      <c r="D20" s="109">
        <v>130000</v>
      </c>
      <c r="E20" s="109">
        <v>-130000</v>
      </c>
      <c r="F20" s="109">
        <f>SUM(D20:E21)</f>
        <v>174000</v>
      </c>
      <c r="G20" s="109"/>
      <c r="H20" s="109"/>
      <c r="I20" s="109"/>
      <c r="J20" s="110"/>
      <c r="K20" s="110"/>
      <c r="L20" s="110"/>
      <c r="M20" s="110"/>
      <c r="N20" s="109">
        <v>-130000</v>
      </c>
    </row>
    <row r="21" spans="1:14" ht="18" customHeight="1">
      <c r="A21" s="105"/>
      <c r="B21" s="105"/>
      <c r="C21" s="105"/>
      <c r="D21" s="109"/>
      <c r="E21" s="109">
        <v>174000</v>
      </c>
      <c r="F21" s="109"/>
      <c r="G21" s="109"/>
      <c r="H21" s="109"/>
      <c r="I21" s="109"/>
      <c r="J21" s="110"/>
      <c r="K21" s="110"/>
      <c r="L21" s="110"/>
      <c r="M21" s="110"/>
      <c r="N21" s="109">
        <v>174000</v>
      </c>
    </row>
    <row r="22" spans="1:14" ht="18" customHeight="1">
      <c r="A22" s="102">
        <v>801</v>
      </c>
      <c r="B22" s="102" t="s">
        <v>27</v>
      </c>
      <c r="C22" s="102"/>
      <c r="D22" s="111">
        <v>11405058.55</v>
      </c>
      <c r="E22" s="111">
        <f>SUM(E23:E24)</f>
        <v>0</v>
      </c>
      <c r="F22" s="111">
        <f>SUM(D22:E22)</f>
        <v>11405058.55</v>
      </c>
      <c r="G22" s="111">
        <v>10891687.55</v>
      </c>
      <c r="H22" s="111">
        <v>8559727.55</v>
      </c>
      <c r="I22" s="111">
        <v>2331960</v>
      </c>
      <c r="J22" s="111">
        <v>20000</v>
      </c>
      <c r="K22" s="111">
        <v>493371</v>
      </c>
      <c r="L22" s="111"/>
      <c r="M22" s="111"/>
      <c r="N22" s="111"/>
    </row>
    <row r="23" spans="1:14" ht="18" customHeight="1">
      <c r="A23" s="105"/>
      <c r="B23" s="105">
        <v>80110</v>
      </c>
      <c r="C23" s="105" t="s">
        <v>53</v>
      </c>
      <c r="D23" s="109">
        <v>2952052.87</v>
      </c>
      <c r="E23" s="109">
        <v>107131</v>
      </c>
      <c r="F23" s="109">
        <f>SUM(D23:E24)</f>
        <v>2952052.87</v>
      </c>
      <c r="G23" s="109">
        <v>107131</v>
      </c>
      <c r="H23" s="109"/>
      <c r="I23" s="109">
        <v>107131</v>
      </c>
      <c r="J23" s="110"/>
      <c r="K23" s="110"/>
      <c r="L23" s="110"/>
      <c r="M23" s="110"/>
      <c r="N23" s="109"/>
    </row>
    <row r="24" spans="1:14" ht="18" customHeight="1">
      <c r="A24" s="105"/>
      <c r="B24" s="105"/>
      <c r="C24" s="105"/>
      <c r="D24" s="109"/>
      <c r="E24" s="109">
        <v>-107131</v>
      </c>
      <c r="F24" s="109"/>
      <c r="G24" s="109">
        <v>-107131</v>
      </c>
      <c r="H24" s="109">
        <v>-107131</v>
      </c>
      <c r="I24" s="109"/>
      <c r="J24" s="110"/>
      <c r="K24" s="110"/>
      <c r="L24" s="110"/>
      <c r="M24" s="110"/>
      <c r="N24" s="109"/>
    </row>
    <row r="25" spans="1:14" ht="20.25" customHeight="1">
      <c r="A25" s="106">
        <v>852</v>
      </c>
      <c r="B25" s="106" t="s">
        <v>29</v>
      </c>
      <c r="C25" s="106"/>
      <c r="D25" s="107">
        <v>6081986.36</v>
      </c>
      <c r="E25" s="107">
        <f>SUM(E26:E26)</f>
        <v>18100</v>
      </c>
      <c r="F25" s="107">
        <f>SUM(D25:E25)</f>
        <v>6100086.36</v>
      </c>
      <c r="G25" s="107">
        <v>1155550</v>
      </c>
      <c r="H25" s="107">
        <v>731247</v>
      </c>
      <c r="I25" s="107">
        <v>424303</v>
      </c>
      <c r="J25" s="107"/>
      <c r="K25" s="107">
        <v>4944536.36</v>
      </c>
      <c r="L25" s="107"/>
      <c r="M25" s="107"/>
      <c r="N25" s="107"/>
    </row>
    <row r="26" spans="1:14" ht="42" customHeight="1">
      <c r="A26" s="113"/>
      <c r="B26" s="114">
        <v>85219</v>
      </c>
      <c r="C26" s="115" t="s">
        <v>55</v>
      </c>
      <c r="D26" s="116">
        <v>571000</v>
      </c>
      <c r="E26" s="116">
        <v>18100</v>
      </c>
      <c r="F26" s="116">
        <f>SUM(D26:E26)</f>
        <v>589100</v>
      </c>
      <c r="G26" s="116">
        <v>18100</v>
      </c>
      <c r="H26" s="116">
        <v>18100</v>
      </c>
      <c r="I26" s="116"/>
      <c r="J26" s="116"/>
      <c r="K26" s="116"/>
      <c r="L26" s="116"/>
      <c r="M26" s="116"/>
      <c r="N26" s="116"/>
    </row>
    <row r="27" spans="1:14" ht="24.75" customHeight="1">
      <c r="A27" s="106">
        <v>854</v>
      </c>
      <c r="B27" s="106" t="s">
        <v>31</v>
      </c>
      <c r="C27" s="106"/>
      <c r="D27" s="107">
        <v>369512</v>
      </c>
      <c r="E27" s="107">
        <f>SUM(E28)</f>
        <v>31100</v>
      </c>
      <c r="F27" s="107">
        <f>SUM(D27:E27)</f>
        <v>400612</v>
      </c>
      <c r="G27" s="107">
        <v>85620</v>
      </c>
      <c r="H27" s="107">
        <v>52232.14</v>
      </c>
      <c r="I27" s="107">
        <v>33387.86</v>
      </c>
      <c r="J27" s="107"/>
      <c r="K27" s="107">
        <v>314992</v>
      </c>
      <c r="L27" s="107"/>
      <c r="M27" s="107"/>
      <c r="N27" s="107"/>
    </row>
    <row r="28" spans="1:14" ht="23.25" customHeight="1">
      <c r="A28" s="113"/>
      <c r="B28" s="114">
        <v>85415</v>
      </c>
      <c r="C28" s="115" t="s">
        <v>56</v>
      </c>
      <c r="D28" s="116">
        <v>369512</v>
      </c>
      <c r="E28" s="116">
        <v>31100</v>
      </c>
      <c r="F28" s="116">
        <f>SUM(D28:E28)</f>
        <v>400612</v>
      </c>
      <c r="G28" s="116"/>
      <c r="H28" s="116"/>
      <c r="I28" s="116"/>
      <c r="J28" s="116"/>
      <c r="K28" s="116">
        <v>31100</v>
      </c>
      <c r="L28" s="116"/>
      <c r="M28" s="116"/>
      <c r="N28" s="116"/>
    </row>
    <row r="29" spans="1:14" ht="20.25" customHeight="1">
      <c r="A29" s="106">
        <v>900</v>
      </c>
      <c r="B29" s="106" t="s">
        <v>33</v>
      </c>
      <c r="C29" s="106"/>
      <c r="D29" s="107">
        <v>1473953</v>
      </c>
      <c r="E29" s="107">
        <f>SUM(E30:E33)</f>
        <v>3000</v>
      </c>
      <c r="F29" s="107">
        <f>SUM(D29:E29)</f>
        <v>1476953</v>
      </c>
      <c r="G29" s="107">
        <v>1467353</v>
      </c>
      <c r="H29" s="107">
        <v>184340</v>
      </c>
      <c r="I29" s="107">
        <v>1283013</v>
      </c>
      <c r="J29" s="107"/>
      <c r="K29" s="107">
        <v>9600</v>
      </c>
      <c r="L29" s="107"/>
      <c r="M29" s="107"/>
      <c r="N29" s="107"/>
    </row>
    <row r="30" spans="1:14" ht="32.25" customHeight="1">
      <c r="A30" s="113"/>
      <c r="B30" s="114">
        <v>90019</v>
      </c>
      <c r="C30" s="117" t="s">
        <v>57</v>
      </c>
      <c r="D30" s="116">
        <v>0</v>
      </c>
      <c r="E30" s="116">
        <v>2000</v>
      </c>
      <c r="F30" s="116">
        <f>SUM(D30:E31)</f>
        <v>18000</v>
      </c>
      <c r="G30" s="116">
        <v>2000</v>
      </c>
      <c r="H30" s="116"/>
      <c r="I30" s="116">
        <v>2000</v>
      </c>
      <c r="J30" s="116"/>
      <c r="K30" s="116"/>
      <c r="L30" s="116"/>
      <c r="M30" s="116"/>
      <c r="N30" s="116"/>
    </row>
    <row r="31" spans="1:14" ht="31.5" customHeight="1">
      <c r="A31" s="113"/>
      <c r="B31" s="114"/>
      <c r="C31" s="117"/>
      <c r="D31" s="116"/>
      <c r="E31" s="116">
        <v>16000</v>
      </c>
      <c r="F31" s="116"/>
      <c r="G31" s="116">
        <v>16000</v>
      </c>
      <c r="H31" s="116"/>
      <c r="I31" s="116">
        <v>16000</v>
      </c>
      <c r="J31" s="116"/>
      <c r="K31" s="116"/>
      <c r="L31" s="116"/>
      <c r="M31" s="116"/>
      <c r="N31" s="116"/>
    </row>
    <row r="32" spans="1:14" ht="20.25" customHeight="1">
      <c r="A32" s="113"/>
      <c r="B32" s="114">
        <v>90095</v>
      </c>
      <c r="C32" s="118" t="s">
        <v>82</v>
      </c>
      <c r="D32" s="116">
        <v>301240</v>
      </c>
      <c r="E32" s="116">
        <v>-2000</v>
      </c>
      <c r="F32" s="116">
        <f>SUM(D32:E33)</f>
        <v>286240</v>
      </c>
      <c r="G32" s="116">
        <v>-2000</v>
      </c>
      <c r="H32" s="116"/>
      <c r="I32" s="116">
        <v>-2000</v>
      </c>
      <c r="J32" s="116"/>
      <c r="K32" s="116"/>
      <c r="L32" s="116"/>
      <c r="M32" s="116"/>
      <c r="N32" s="116"/>
    </row>
    <row r="33" spans="1:14" ht="20.25" customHeight="1">
      <c r="A33" s="113"/>
      <c r="B33" s="114"/>
      <c r="C33" s="118"/>
      <c r="D33" s="116"/>
      <c r="E33" s="116">
        <v>-13000</v>
      </c>
      <c r="F33" s="116"/>
      <c r="G33" s="116">
        <v>-13000</v>
      </c>
      <c r="H33" s="116"/>
      <c r="I33" s="116">
        <v>-13000</v>
      </c>
      <c r="J33" s="116"/>
      <c r="K33" s="116"/>
      <c r="L33" s="116"/>
      <c r="M33" s="116"/>
      <c r="N33" s="116"/>
    </row>
    <row r="34" spans="1:15" ht="30.75" customHeight="1">
      <c r="A34" s="119" t="s">
        <v>68</v>
      </c>
      <c r="B34" s="119"/>
      <c r="C34" s="119"/>
      <c r="D34" s="120">
        <v>27449242.71</v>
      </c>
      <c r="E34" s="120">
        <f>E9+E16+E19+E22+E25+E27+E29</f>
        <v>114482</v>
      </c>
      <c r="F34" s="120">
        <f>SUM(D34:E34)</f>
        <v>27563724.71</v>
      </c>
      <c r="G34" s="120">
        <v>20382496.61</v>
      </c>
      <c r="H34" s="120">
        <v>12365834.52</v>
      </c>
      <c r="I34" s="120">
        <v>8016662.09</v>
      </c>
      <c r="J34" s="120">
        <v>799680</v>
      </c>
      <c r="K34" s="120">
        <v>5979595.36</v>
      </c>
      <c r="L34" s="120">
        <v>227952.74</v>
      </c>
      <c r="M34" s="120"/>
      <c r="N34" s="120">
        <v>174000</v>
      </c>
      <c r="O34" s="121"/>
    </row>
    <row r="35" ht="10.5" customHeight="1">
      <c r="O35" s="121"/>
    </row>
    <row r="36" spans="1:15" ht="10.5" customHeight="1">
      <c r="A36" s="122"/>
      <c r="O36" s="123"/>
    </row>
    <row r="37" spans="1:11" ht="30.75" customHeight="1">
      <c r="A37" s="124"/>
      <c r="B37" s="125"/>
      <c r="C37" s="125"/>
      <c r="G37" s="126"/>
      <c r="H37" s="126"/>
      <c r="I37" s="126"/>
      <c r="K37" s="126"/>
    </row>
  </sheetData>
  <mergeCells count="56">
    <mergeCell ref="K1:N2"/>
    <mergeCell ref="A5:A6"/>
    <mergeCell ref="B5:B6"/>
    <mergeCell ref="C5:C6"/>
    <mergeCell ref="D5:F6"/>
    <mergeCell ref="G5:G6"/>
    <mergeCell ref="H5:I5"/>
    <mergeCell ref="J5:J6"/>
    <mergeCell ref="K5:K6"/>
    <mergeCell ref="L5:L6"/>
    <mergeCell ref="M5:M6"/>
    <mergeCell ref="N5:N6"/>
    <mergeCell ref="D8:F8"/>
    <mergeCell ref="B9:C9"/>
    <mergeCell ref="A10:A11"/>
    <mergeCell ref="B10:B11"/>
    <mergeCell ref="C10:C11"/>
    <mergeCell ref="D10:D11"/>
    <mergeCell ref="F10:F11"/>
    <mergeCell ref="A12:A15"/>
    <mergeCell ref="B12:B15"/>
    <mergeCell ref="C12:C15"/>
    <mergeCell ref="D12:D15"/>
    <mergeCell ref="F12:F15"/>
    <mergeCell ref="B16:C16"/>
    <mergeCell ref="A17:A18"/>
    <mergeCell ref="B17:B18"/>
    <mergeCell ref="C17:C18"/>
    <mergeCell ref="D17:D18"/>
    <mergeCell ref="F17:F18"/>
    <mergeCell ref="B19:C19"/>
    <mergeCell ref="A20:A21"/>
    <mergeCell ref="B20:B21"/>
    <mergeCell ref="C20:C21"/>
    <mergeCell ref="D20:D21"/>
    <mergeCell ref="F20:F21"/>
    <mergeCell ref="B22:C22"/>
    <mergeCell ref="A23:A24"/>
    <mergeCell ref="B23:B24"/>
    <mergeCell ref="C23:C24"/>
    <mergeCell ref="D23:D24"/>
    <mergeCell ref="F23:F24"/>
    <mergeCell ref="B25:C25"/>
    <mergeCell ref="B27:C27"/>
    <mergeCell ref="B29:C29"/>
    <mergeCell ref="A30:A31"/>
    <mergeCell ref="B30:B31"/>
    <mergeCell ref="C30:C31"/>
    <mergeCell ref="D30:D31"/>
    <mergeCell ref="F30:F31"/>
    <mergeCell ref="A32:A33"/>
    <mergeCell ref="B32:B33"/>
    <mergeCell ref="C32:C33"/>
    <mergeCell ref="D32:D33"/>
    <mergeCell ref="F32:F33"/>
    <mergeCell ref="A34:C34"/>
  </mergeCells>
  <printOptions/>
  <pageMargins left="0.39375" right="0.39375" top="0.525" bottom="0.4958333333333333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G12" sqref="G12"/>
    </sheetView>
  </sheetViews>
  <sheetFormatPr defaultColWidth="12.57421875" defaultRowHeight="12.75"/>
  <cols>
    <col min="1" max="1" width="3.7109375" style="127" customWidth="1"/>
    <col min="2" max="2" width="5.421875" style="127" customWidth="1"/>
    <col min="3" max="3" width="8.140625" style="127" customWidth="1"/>
    <col min="4" max="4" width="31.421875" style="127" customWidth="1"/>
    <col min="5" max="5" width="13.140625" style="127" customWidth="1"/>
    <col min="6" max="6" width="11.8515625" style="127" customWidth="1"/>
    <col min="7" max="7" width="11.421875" style="127" customWidth="1"/>
    <col min="8" max="8" width="11.7109375" style="127" customWidth="1"/>
    <col min="9" max="9" width="14.28125" style="127" customWidth="1"/>
    <col min="10" max="10" width="11.7109375" style="127" customWidth="1"/>
    <col min="11" max="11" width="8.00390625" style="127" customWidth="1"/>
    <col min="12" max="16384" width="11.57421875" style="127" customWidth="1"/>
  </cols>
  <sheetData>
    <row r="1" spans="1:12" ht="12.75">
      <c r="A1" s="128"/>
      <c r="B1" s="128"/>
      <c r="C1" s="128"/>
      <c r="D1" s="128"/>
      <c r="E1" s="128"/>
      <c r="F1" s="128"/>
      <c r="G1" s="128" t="s">
        <v>83</v>
      </c>
      <c r="H1" s="90"/>
      <c r="I1" s="90"/>
      <c r="J1" s="91"/>
      <c r="K1" s="129"/>
      <c r="L1" s="129"/>
    </row>
    <row r="2" spans="1:12" ht="12.75">
      <c r="A2" s="128"/>
      <c r="B2" s="128"/>
      <c r="C2" s="128"/>
      <c r="D2" s="128"/>
      <c r="E2" s="128"/>
      <c r="F2" s="128"/>
      <c r="G2" s="128" t="s">
        <v>84</v>
      </c>
      <c r="H2" s="90"/>
      <c r="I2" s="90"/>
      <c r="J2" s="91"/>
      <c r="K2" s="129"/>
      <c r="L2" s="129"/>
    </row>
    <row r="3" spans="1:11" ht="12.7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7.25" customHeight="1">
      <c r="A4" s="130" t="s">
        <v>85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9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2"/>
    </row>
    <row r="6" spans="1:11" ht="12.75" customHeight="1">
      <c r="A6" s="133" t="s">
        <v>86</v>
      </c>
      <c r="B6" s="134" t="s">
        <v>2</v>
      </c>
      <c r="C6" s="133" t="s">
        <v>87</v>
      </c>
      <c r="D6" s="135" t="s">
        <v>88</v>
      </c>
      <c r="E6" s="136" t="s">
        <v>89</v>
      </c>
      <c r="F6" s="136" t="s">
        <v>90</v>
      </c>
      <c r="G6" s="136"/>
      <c r="H6" s="136"/>
      <c r="I6" s="136"/>
      <c r="J6" s="136"/>
      <c r="K6" s="137" t="s">
        <v>91</v>
      </c>
    </row>
    <row r="7" spans="1:11" ht="12.75" customHeight="1">
      <c r="A7" s="133"/>
      <c r="B7" s="133"/>
      <c r="C7" s="133"/>
      <c r="D7" s="135"/>
      <c r="E7" s="136"/>
      <c r="F7" s="136" t="s">
        <v>92</v>
      </c>
      <c r="G7" s="136" t="s">
        <v>93</v>
      </c>
      <c r="H7" s="136"/>
      <c r="I7" s="136"/>
      <c r="J7" s="136"/>
      <c r="K7" s="137"/>
    </row>
    <row r="8" spans="1:11" ht="12.75" customHeight="1">
      <c r="A8" s="133"/>
      <c r="B8" s="133"/>
      <c r="C8" s="133"/>
      <c r="D8" s="135"/>
      <c r="E8" s="136"/>
      <c r="F8" s="136"/>
      <c r="G8" s="136" t="s">
        <v>94</v>
      </c>
      <c r="H8" s="136" t="s">
        <v>95</v>
      </c>
      <c r="I8" s="136" t="s">
        <v>96</v>
      </c>
      <c r="J8" s="137" t="s">
        <v>97</v>
      </c>
      <c r="K8" s="137"/>
    </row>
    <row r="9" spans="1:11" ht="12.75">
      <c r="A9" s="133"/>
      <c r="B9" s="133"/>
      <c r="C9" s="133"/>
      <c r="D9" s="135"/>
      <c r="E9" s="136"/>
      <c r="F9" s="136"/>
      <c r="G9" s="136"/>
      <c r="H9" s="136"/>
      <c r="I9" s="136"/>
      <c r="J9" s="137"/>
      <c r="K9" s="137"/>
    </row>
    <row r="10" spans="1:11" ht="51.75" customHeight="1">
      <c r="A10" s="133"/>
      <c r="B10" s="133"/>
      <c r="C10" s="133"/>
      <c r="D10" s="135"/>
      <c r="E10" s="136"/>
      <c r="F10" s="136"/>
      <c r="G10" s="136"/>
      <c r="H10" s="136"/>
      <c r="I10" s="136"/>
      <c r="J10" s="137"/>
      <c r="K10" s="137"/>
    </row>
    <row r="11" spans="1:11" ht="12.75">
      <c r="A11" s="138">
        <v>1</v>
      </c>
      <c r="B11" s="138">
        <v>2</v>
      </c>
      <c r="C11" s="138">
        <v>3</v>
      </c>
      <c r="D11" s="138">
        <v>4</v>
      </c>
      <c r="E11" s="138">
        <v>5</v>
      </c>
      <c r="F11" s="138">
        <v>6</v>
      </c>
      <c r="G11" s="138">
        <v>7</v>
      </c>
      <c r="H11" s="138">
        <v>8</v>
      </c>
      <c r="I11" s="138">
        <v>9</v>
      </c>
      <c r="J11" s="138">
        <v>10</v>
      </c>
      <c r="K11" s="138">
        <v>11</v>
      </c>
    </row>
    <row r="12" spans="1:11" ht="80.25" customHeight="1">
      <c r="A12" s="139">
        <v>1</v>
      </c>
      <c r="B12" s="139" t="s">
        <v>14</v>
      </c>
      <c r="C12" s="139" t="s">
        <v>45</v>
      </c>
      <c r="D12" s="140" t="s">
        <v>98</v>
      </c>
      <c r="E12" s="141">
        <v>3745381.84</v>
      </c>
      <c r="F12" s="141">
        <v>2695381.84</v>
      </c>
      <c r="G12" s="141">
        <v>0</v>
      </c>
      <c r="H12" s="142">
        <v>861090.68</v>
      </c>
      <c r="I12" s="143" t="s">
        <v>99</v>
      </c>
      <c r="J12" s="142"/>
      <c r="K12" s="142"/>
    </row>
    <row r="13" spans="1:11" ht="27" customHeight="1">
      <c r="A13" s="139"/>
      <c r="B13" s="139"/>
      <c r="C13" s="139"/>
      <c r="D13" s="140"/>
      <c r="E13" s="141"/>
      <c r="F13" s="141"/>
      <c r="G13" s="141"/>
      <c r="H13" s="142">
        <v>1706791.16</v>
      </c>
      <c r="I13" s="143"/>
      <c r="J13" s="142"/>
      <c r="K13" s="142"/>
    </row>
    <row r="14" spans="1:11" ht="14.25" customHeight="1">
      <c r="A14" s="139"/>
      <c r="B14" s="139"/>
      <c r="C14" s="139"/>
      <c r="D14" s="144" t="s">
        <v>100</v>
      </c>
      <c r="E14" s="141"/>
      <c r="F14" s="141"/>
      <c r="G14" s="142"/>
      <c r="H14" s="142"/>
      <c r="I14" s="143"/>
      <c r="J14" s="142"/>
      <c r="K14" s="142"/>
    </row>
    <row r="15" spans="1:11" ht="33.75" customHeight="1">
      <c r="A15" s="139"/>
      <c r="B15" s="139" t="s">
        <v>14</v>
      </c>
      <c r="C15" s="139" t="s">
        <v>45</v>
      </c>
      <c r="D15" s="140" t="s">
        <v>98</v>
      </c>
      <c r="E15" s="141">
        <v>4391381.84</v>
      </c>
      <c r="F15" s="141">
        <v>3341381.84</v>
      </c>
      <c r="G15" s="141">
        <v>646000</v>
      </c>
      <c r="H15" s="142">
        <v>861090.68</v>
      </c>
      <c r="I15" s="143" t="s">
        <v>99</v>
      </c>
      <c r="J15" s="142"/>
      <c r="K15" s="142"/>
    </row>
    <row r="16" spans="1:11" ht="50.25" customHeight="1">
      <c r="A16" s="139"/>
      <c r="B16" s="139"/>
      <c r="C16" s="139"/>
      <c r="D16" s="140"/>
      <c r="E16" s="141"/>
      <c r="F16" s="141"/>
      <c r="G16" s="141"/>
      <c r="H16" s="142">
        <v>1706791.16</v>
      </c>
      <c r="I16" s="143"/>
      <c r="J16" s="142"/>
      <c r="K16" s="142"/>
    </row>
    <row r="17" spans="1:11" ht="52.5" customHeight="1">
      <c r="A17" s="139">
        <v>2</v>
      </c>
      <c r="B17" s="139" t="s">
        <v>14</v>
      </c>
      <c r="C17" s="139" t="s">
        <v>43</v>
      </c>
      <c r="D17" s="145" t="s">
        <v>101</v>
      </c>
      <c r="E17" s="141">
        <v>100000</v>
      </c>
      <c r="F17" s="141">
        <v>100000</v>
      </c>
      <c r="G17" s="141">
        <v>100000</v>
      </c>
      <c r="H17" s="141">
        <v>0</v>
      </c>
      <c r="I17" s="146" t="s">
        <v>102</v>
      </c>
      <c r="J17" s="147"/>
      <c r="K17" s="147"/>
    </row>
    <row r="18" spans="1:11" ht="33.75" customHeight="1">
      <c r="A18" s="139">
        <v>3</v>
      </c>
      <c r="B18" s="139" t="s">
        <v>14</v>
      </c>
      <c r="C18" s="139" t="s">
        <v>43</v>
      </c>
      <c r="D18" s="145" t="s">
        <v>103</v>
      </c>
      <c r="E18" s="141">
        <v>60000</v>
      </c>
      <c r="F18" s="141">
        <v>60000</v>
      </c>
      <c r="G18" s="141">
        <v>60000</v>
      </c>
      <c r="H18" s="141">
        <v>0</v>
      </c>
      <c r="I18" s="146" t="s">
        <v>102</v>
      </c>
      <c r="J18" s="147"/>
      <c r="K18" s="147"/>
    </row>
    <row r="19" spans="1:11" ht="44.25" customHeight="1">
      <c r="A19" s="139">
        <v>4</v>
      </c>
      <c r="B19" s="139" t="s">
        <v>14</v>
      </c>
      <c r="C19" s="139" t="s">
        <v>43</v>
      </c>
      <c r="D19" s="145" t="s">
        <v>104</v>
      </c>
      <c r="E19" s="141">
        <v>1060000.5</v>
      </c>
      <c r="F19" s="141">
        <v>1060000.5</v>
      </c>
      <c r="G19" s="141">
        <v>75000</v>
      </c>
      <c r="H19" s="148">
        <v>835000.5</v>
      </c>
      <c r="I19" s="143" t="s">
        <v>105</v>
      </c>
      <c r="J19" s="147"/>
      <c r="K19" s="147"/>
    </row>
    <row r="20" spans="1:11" ht="36" customHeight="1">
      <c r="A20" s="139">
        <v>5</v>
      </c>
      <c r="B20" s="139" t="s">
        <v>14</v>
      </c>
      <c r="C20" s="139" t="s">
        <v>43</v>
      </c>
      <c r="D20" s="145" t="s">
        <v>106</v>
      </c>
      <c r="E20" s="141">
        <v>62000</v>
      </c>
      <c r="F20" s="141">
        <v>62000</v>
      </c>
      <c r="G20" s="141">
        <v>62000</v>
      </c>
      <c r="H20" s="141">
        <v>0</v>
      </c>
      <c r="I20" s="149" t="s">
        <v>102</v>
      </c>
      <c r="J20" s="147"/>
      <c r="K20" s="147"/>
    </row>
    <row r="21" spans="1:11" ht="36" customHeight="1">
      <c r="A21" s="139">
        <v>6</v>
      </c>
      <c r="B21" s="139" t="s">
        <v>14</v>
      </c>
      <c r="C21" s="139" t="s">
        <v>43</v>
      </c>
      <c r="D21" s="150" t="s">
        <v>107</v>
      </c>
      <c r="E21" s="141">
        <v>747000</v>
      </c>
      <c r="F21" s="141">
        <v>747000</v>
      </c>
      <c r="G21" s="141">
        <v>132000</v>
      </c>
      <c r="H21" s="141">
        <v>565000</v>
      </c>
      <c r="I21" s="151" t="s">
        <v>108</v>
      </c>
      <c r="J21" s="147"/>
      <c r="K21" s="147"/>
    </row>
    <row r="22" spans="1:11" ht="36" customHeight="1">
      <c r="A22" s="152" t="s">
        <v>109</v>
      </c>
      <c r="B22" s="152"/>
      <c r="C22" s="152"/>
      <c r="D22" s="153"/>
      <c r="E22" s="154">
        <v>6420382.34</v>
      </c>
      <c r="F22" s="154">
        <f>F15+F17+F18+F19+F20+F21</f>
        <v>5370382.34</v>
      </c>
      <c r="G22" s="154">
        <f>G15+G17+G18+G19+G20+G21</f>
        <v>1075000</v>
      </c>
      <c r="H22" s="154">
        <v>3967882.34</v>
      </c>
      <c r="I22" s="155" t="s">
        <v>110</v>
      </c>
      <c r="J22" s="156">
        <v>0</v>
      </c>
      <c r="K22" s="157"/>
    </row>
    <row r="23" spans="1:11" ht="39" customHeight="1">
      <c r="A23" s="139">
        <v>7</v>
      </c>
      <c r="B23" s="139">
        <v>400</v>
      </c>
      <c r="C23" s="139">
        <v>40002</v>
      </c>
      <c r="D23" s="145" t="s">
        <v>111</v>
      </c>
      <c r="E23" s="141">
        <v>14277</v>
      </c>
      <c r="F23" s="141">
        <v>14277</v>
      </c>
      <c r="G23" s="141">
        <v>14277</v>
      </c>
      <c r="H23" s="141">
        <v>0</v>
      </c>
      <c r="I23" s="149" t="s">
        <v>102</v>
      </c>
      <c r="J23" s="158"/>
      <c r="K23" s="158"/>
    </row>
    <row r="24" spans="1:11" ht="34.5" customHeight="1">
      <c r="A24" s="159">
        <v>8</v>
      </c>
      <c r="B24" s="160">
        <v>400</v>
      </c>
      <c r="C24" s="160">
        <v>40002</v>
      </c>
      <c r="D24" s="150" t="s">
        <v>112</v>
      </c>
      <c r="E24" s="161">
        <v>65000</v>
      </c>
      <c r="F24" s="161">
        <v>65000</v>
      </c>
      <c r="G24" s="161">
        <v>65000</v>
      </c>
      <c r="H24" s="161">
        <v>0</v>
      </c>
      <c r="I24" s="149" t="s">
        <v>102</v>
      </c>
      <c r="J24" s="158"/>
      <c r="K24" s="158"/>
    </row>
    <row r="25" spans="1:11" ht="36.75" customHeight="1">
      <c r="A25" s="159">
        <v>9</v>
      </c>
      <c r="B25" s="160">
        <v>400</v>
      </c>
      <c r="C25" s="160">
        <v>40002</v>
      </c>
      <c r="D25" s="150" t="s">
        <v>113</v>
      </c>
      <c r="E25" s="161">
        <v>20000</v>
      </c>
      <c r="F25" s="161">
        <v>20000</v>
      </c>
      <c r="G25" s="161">
        <v>20000</v>
      </c>
      <c r="H25" s="161">
        <v>0</v>
      </c>
      <c r="I25" s="146" t="s">
        <v>102</v>
      </c>
      <c r="J25" s="158"/>
      <c r="K25" s="158"/>
    </row>
    <row r="26" spans="1:11" ht="31.5" customHeight="1">
      <c r="A26" s="162" t="s">
        <v>114</v>
      </c>
      <c r="B26" s="162"/>
      <c r="C26" s="162"/>
      <c r="D26" s="163"/>
      <c r="E26" s="164">
        <f>E23+E24+E25</f>
        <v>99277</v>
      </c>
      <c r="F26" s="164">
        <f>F23+F24+F25</f>
        <v>99277</v>
      </c>
      <c r="G26" s="164">
        <f>G23+G24+G25</f>
        <v>99277</v>
      </c>
      <c r="H26" s="164">
        <f>H23+H24+H25</f>
        <v>0</v>
      </c>
      <c r="I26" s="165" t="s">
        <v>115</v>
      </c>
      <c r="J26" s="157"/>
      <c r="K26" s="157"/>
    </row>
    <row r="27" spans="1:11" ht="36.75" customHeight="1">
      <c r="A27" s="160">
        <v>10</v>
      </c>
      <c r="B27" s="160">
        <v>600</v>
      </c>
      <c r="C27" s="160">
        <v>60016</v>
      </c>
      <c r="D27" s="150" t="s">
        <v>116</v>
      </c>
      <c r="E27" s="161">
        <v>300000</v>
      </c>
      <c r="F27" s="161">
        <v>300000</v>
      </c>
      <c r="G27" s="161">
        <v>300000</v>
      </c>
      <c r="H27" s="161">
        <v>0</v>
      </c>
      <c r="I27" s="146" t="s">
        <v>102</v>
      </c>
      <c r="J27" s="158"/>
      <c r="K27" s="158"/>
    </row>
    <row r="28" spans="1:11" ht="35.25" customHeight="1">
      <c r="A28" s="160">
        <v>11</v>
      </c>
      <c r="B28" s="160">
        <v>600</v>
      </c>
      <c r="C28" s="160">
        <v>60016</v>
      </c>
      <c r="D28" s="150" t="s">
        <v>117</v>
      </c>
      <c r="E28" s="161">
        <v>160000</v>
      </c>
      <c r="F28" s="161">
        <v>160000</v>
      </c>
      <c r="G28" s="161">
        <v>160000</v>
      </c>
      <c r="H28" s="161">
        <v>0</v>
      </c>
      <c r="I28" s="146" t="s">
        <v>102</v>
      </c>
      <c r="J28" s="158"/>
      <c r="K28" s="158"/>
    </row>
    <row r="29" spans="1:11" ht="34.5" customHeight="1">
      <c r="A29" s="160">
        <v>12</v>
      </c>
      <c r="B29" s="160">
        <v>600</v>
      </c>
      <c r="C29" s="160">
        <v>60016</v>
      </c>
      <c r="D29" s="150" t="s">
        <v>118</v>
      </c>
      <c r="E29" s="161">
        <v>72000</v>
      </c>
      <c r="F29" s="161">
        <v>72000</v>
      </c>
      <c r="G29" s="161">
        <v>72000</v>
      </c>
      <c r="H29" s="161">
        <v>0</v>
      </c>
      <c r="I29" s="146" t="s">
        <v>102</v>
      </c>
      <c r="J29" s="158"/>
      <c r="K29" s="158"/>
    </row>
    <row r="30" spans="1:11" ht="56.25" customHeight="1">
      <c r="A30" s="160">
        <v>13</v>
      </c>
      <c r="B30" s="160">
        <v>600</v>
      </c>
      <c r="C30" s="160">
        <v>60016</v>
      </c>
      <c r="D30" s="150" t="s">
        <v>119</v>
      </c>
      <c r="E30" s="161">
        <v>10000</v>
      </c>
      <c r="F30" s="161">
        <v>10000</v>
      </c>
      <c r="G30" s="161">
        <v>10000</v>
      </c>
      <c r="H30" s="161">
        <v>0</v>
      </c>
      <c r="I30" s="146" t="s">
        <v>120</v>
      </c>
      <c r="J30" s="158"/>
      <c r="K30" s="158"/>
    </row>
    <row r="31" spans="1:11" ht="45" customHeight="1">
      <c r="A31" s="160">
        <v>14</v>
      </c>
      <c r="B31" s="160">
        <v>600</v>
      </c>
      <c r="C31" s="160">
        <v>60016</v>
      </c>
      <c r="D31" s="150" t="s">
        <v>121</v>
      </c>
      <c r="E31" s="161">
        <v>30000</v>
      </c>
      <c r="F31" s="161">
        <v>30000</v>
      </c>
      <c r="G31" s="161">
        <v>30000</v>
      </c>
      <c r="H31" s="161">
        <v>0</v>
      </c>
      <c r="I31" s="146" t="s">
        <v>102</v>
      </c>
      <c r="J31" s="158"/>
      <c r="K31" s="158"/>
    </row>
    <row r="32" spans="1:11" ht="45.75" customHeight="1">
      <c r="A32" s="160">
        <v>15</v>
      </c>
      <c r="B32" s="160">
        <v>600</v>
      </c>
      <c r="C32" s="160">
        <v>60016</v>
      </c>
      <c r="D32" s="150" t="s">
        <v>122</v>
      </c>
      <c r="E32" s="161">
        <v>50000</v>
      </c>
      <c r="F32" s="161">
        <v>50000</v>
      </c>
      <c r="G32" s="161">
        <v>50000</v>
      </c>
      <c r="H32" s="161">
        <v>0</v>
      </c>
      <c r="I32" s="146" t="s">
        <v>102</v>
      </c>
      <c r="J32" s="158"/>
      <c r="K32" s="158"/>
    </row>
    <row r="33" spans="1:11" ht="40.5" customHeight="1">
      <c r="A33" s="160">
        <v>16</v>
      </c>
      <c r="B33" s="160">
        <v>600</v>
      </c>
      <c r="C33" s="160">
        <v>60016</v>
      </c>
      <c r="D33" s="150" t="s">
        <v>123</v>
      </c>
      <c r="E33" s="161">
        <v>12197.08</v>
      </c>
      <c r="F33" s="161">
        <v>12197.08</v>
      </c>
      <c r="G33" s="161">
        <v>12197.08</v>
      </c>
      <c r="H33" s="161">
        <v>0</v>
      </c>
      <c r="I33" s="146" t="s">
        <v>102</v>
      </c>
      <c r="J33" s="158"/>
      <c r="K33" s="158"/>
    </row>
    <row r="34" spans="1:11" ht="35.25" customHeight="1">
      <c r="A34" s="152" t="s">
        <v>124</v>
      </c>
      <c r="B34" s="152"/>
      <c r="C34" s="152"/>
      <c r="D34" s="163"/>
      <c r="E34" s="164">
        <f>E27+E28+E29+E30+E31+E32+E33</f>
        <v>634197.08</v>
      </c>
      <c r="F34" s="164">
        <f>F27+F28+F29+F30+F31+F32+F33</f>
        <v>634197.08</v>
      </c>
      <c r="G34" s="164">
        <f>G27+G28+G29+G30+G31+G32+G33</f>
        <v>634197.08</v>
      </c>
      <c r="H34" s="164">
        <v>0</v>
      </c>
      <c r="I34" s="165" t="s">
        <v>125</v>
      </c>
      <c r="J34" s="166"/>
      <c r="K34" s="166"/>
    </row>
    <row r="35" spans="1:11" ht="43.5" customHeight="1">
      <c r="A35" s="160">
        <v>17</v>
      </c>
      <c r="B35" s="160">
        <v>700</v>
      </c>
      <c r="C35" s="160">
        <v>70005</v>
      </c>
      <c r="D35" s="150" t="s">
        <v>126</v>
      </c>
      <c r="E35" s="161">
        <v>7500</v>
      </c>
      <c r="F35" s="161">
        <v>7500</v>
      </c>
      <c r="G35" s="161">
        <v>7500</v>
      </c>
      <c r="H35" s="161">
        <v>0</v>
      </c>
      <c r="I35" s="146" t="s">
        <v>102</v>
      </c>
      <c r="J35" s="158"/>
      <c r="K35" s="158"/>
    </row>
    <row r="36" spans="1:11" ht="46.5" customHeight="1">
      <c r="A36" s="160">
        <v>18</v>
      </c>
      <c r="B36" s="160">
        <v>700</v>
      </c>
      <c r="C36" s="160">
        <v>70005</v>
      </c>
      <c r="D36" s="150" t="s">
        <v>127</v>
      </c>
      <c r="E36" s="161">
        <v>9748.68</v>
      </c>
      <c r="F36" s="161">
        <v>9748.68</v>
      </c>
      <c r="G36" s="161">
        <v>9748.68</v>
      </c>
      <c r="H36" s="161">
        <v>0</v>
      </c>
      <c r="I36" s="146" t="s">
        <v>102</v>
      </c>
      <c r="J36" s="158"/>
      <c r="K36" s="158"/>
    </row>
    <row r="37" spans="1:11" ht="41.25" customHeight="1">
      <c r="A37" s="160">
        <v>19</v>
      </c>
      <c r="B37" s="160">
        <v>700</v>
      </c>
      <c r="C37" s="160">
        <v>70005</v>
      </c>
      <c r="D37" s="150" t="s">
        <v>128</v>
      </c>
      <c r="E37" s="161">
        <v>10220.39</v>
      </c>
      <c r="F37" s="161">
        <v>10220.39</v>
      </c>
      <c r="G37" s="161">
        <v>10220.39</v>
      </c>
      <c r="H37" s="161">
        <v>0</v>
      </c>
      <c r="I37" s="146" t="s">
        <v>102</v>
      </c>
      <c r="J37" s="158"/>
      <c r="K37" s="158"/>
    </row>
    <row r="38" spans="1:11" ht="47.25" customHeight="1">
      <c r="A38" s="160">
        <v>20</v>
      </c>
      <c r="B38" s="160">
        <v>700</v>
      </c>
      <c r="C38" s="160">
        <v>70005</v>
      </c>
      <c r="D38" s="150" t="s">
        <v>129</v>
      </c>
      <c r="E38" s="161">
        <v>15611.37</v>
      </c>
      <c r="F38" s="161">
        <v>15611.37</v>
      </c>
      <c r="G38" s="161">
        <v>15611.37</v>
      </c>
      <c r="H38" s="161">
        <v>0</v>
      </c>
      <c r="I38" s="146" t="s">
        <v>102</v>
      </c>
      <c r="J38" s="158"/>
      <c r="K38" s="158"/>
    </row>
    <row r="39" spans="1:11" ht="36.75" customHeight="1">
      <c r="A39" s="160">
        <v>21</v>
      </c>
      <c r="B39" s="160">
        <v>700</v>
      </c>
      <c r="C39" s="160">
        <v>70005</v>
      </c>
      <c r="D39" s="150" t="s">
        <v>130</v>
      </c>
      <c r="E39" s="161">
        <v>60000</v>
      </c>
      <c r="F39" s="161">
        <v>60000</v>
      </c>
      <c r="G39" s="161">
        <v>60000</v>
      </c>
      <c r="H39" s="161">
        <v>0</v>
      </c>
      <c r="I39" s="146" t="s">
        <v>102</v>
      </c>
      <c r="J39" s="158"/>
      <c r="K39" s="158"/>
    </row>
    <row r="40" spans="1:11" ht="32.25" customHeight="1">
      <c r="A40" s="152" t="s">
        <v>131</v>
      </c>
      <c r="B40" s="152"/>
      <c r="C40" s="152"/>
      <c r="D40" s="163"/>
      <c r="E40" s="164">
        <f>E35+E36+E37+E38+E39</f>
        <v>103080.44</v>
      </c>
      <c r="F40" s="164">
        <f>F35+F36+F37+F38+F39</f>
        <v>103080.44</v>
      </c>
      <c r="G40" s="164">
        <f>G35+G36+G37+G38+G39</f>
        <v>103080.44</v>
      </c>
      <c r="H40" s="164">
        <v>0</v>
      </c>
      <c r="I40" s="165" t="s">
        <v>132</v>
      </c>
      <c r="J40" s="166"/>
      <c r="K40" s="166"/>
    </row>
    <row r="41" spans="1:11" ht="37.5" customHeight="1">
      <c r="A41" s="167">
        <v>22</v>
      </c>
      <c r="B41" s="168">
        <v>750</v>
      </c>
      <c r="C41" s="168">
        <v>75023</v>
      </c>
      <c r="D41" s="169" t="s">
        <v>133</v>
      </c>
      <c r="E41" s="170">
        <v>15000</v>
      </c>
      <c r="F41" s="170">
        <v>15000</v>
      </c>
      <c r="G41" s="170">
        <v>15000</v>
      </c>
      <c r="H41" s="170">
        <v>0</v>
      </c>
      <c r="I41" s="171" t="s">
        <v>102</v>
      </c>
      <c r="J41" s="166"/>
      <c r="K41" s="166"/>
    </row>
    <row r="42" spans="1:11" ht="34.5" customHeight="1">
      <c r="A42" s="168">
        <v>23</v>
      </c>
      <c r="B42" s="168">
        <v>750</v>
      </c>
      <c r="C42" s="168">
        <v>75023</v>
      </c>
      <c r="D42" s="169" t="s">
        <v>134</v>
      </c>
      <c r="E42" s="170">
        <v>5000</v>
      </c>
      <c r="F42" s="170">
        <v>5000</v>
      </c>
      <c r="G42" s="170">
        <v>5000</v>
      </c>
      <c r="H42" s="170">
        <v>0</v>
      </c>
      <c r="I42" s="171" t="s">
        <v>102</v>
      </c>
      <c r="J42" s="172"/>
      <c r="K42" s="173"/>
    </row>
    <row r="43" spans="1:11" ht="33" customHeight="1">
      <c r="A43" s="174" t="s">
        <v>135</v>
      </c>
      <c r="B43" s="174"/>
      <c r="C43" s="174"/>
      <c r="D43" s="153"/>
      <c r="E43" s="175">
        <f>E41+E42</f>
        <v>20000</v>
      </c>
      <c r="F43" s="175">
        <f>F41+F42</f>
        <v>20000</v>
      </c>
      <c r="G43" s="175">
        <f>G41+G42</f>
        <v>20000</v>
      </c>
      <c r="H43" s="175">
        <v>0</v>
      </c>
      <c r="I43" s="176" t="s">
        <v>136</v>
      </c>
      <c r="J43" s="166"/>
      <c r="K43" s="166"/>
    </row>
    <row r="44" spans="1:11" ht="34.5" customHeight="1">
      <c r="A44" s="167">
        <v>24</v>
      </c>
      <c r="B44" s="167">
        <v>754</v>
      </c>
      <c r="C44" s="167">
        <v>75412</v>
      </c>
      <c r="D44" s="153" t="s">
        <v>137</v>
      </c>
      <c r="E44" s="177">
        <v>17000</v>
      </c>
      <c r="F44" s="177">
        <v>17000</v>
      </c>
      <c r="G44" s="177">
        <v>17000</v>
      </c>
      <c r="H44" s="177">
        <v>0</v>
      </c>
      <c r="I44" s="178" t="s">
        <v>102</v>
      </c>
      <c r="J44" s="166"/>
      <c r="K44" s="166"/>
    </row>
    <row r="45" spans="1:11" ht="33.75" customHeight="1">
      <c r="A45" s="174" t="s">
        <v>138</v>
      </c>
      <c r="B45" s="174"/>
      <c r="C45" s="174"/>
      <c r="D45" s="153"/>
      <c r="E45" s="175">
        <f>SUM(E44)</f>
        <v>17000</v>
      </c>
      <c r="F45" s="175">
        <f>SUM(F44)</f>
        <v>17000</v>
      </c>
      <c r="G45" s="175">
        <f>SUM(G44)</f>
        <v>17000</v>
      </c>
      <c r="H45" s="175">
        <v>0</v>
      </c>
      <c r="I45" s="176" t="s">
        <v>102</v>
      </c>
      <c r="J45" s="166"/>
      <c r="K45" s="166"/>
    </row>
    <row r="46" spans="1:11" ht="53.25" customHeight="1">
      <c r="A46" s="160">
        <v>25</v>
      </c>
      <c r="B46" s="160">
        <v>801</v>
      </c>
      <c r="C46" s="160">
        <v>80101</v>
      </c>
      <c r="D46" s="150" t="s">
        <v>139</v>
      </c>
      <c r="E46" s="161">
        <v>370000</v>
      </c>
      <c r="F46" s="161">
        <v>370000</v>
      </c>
      <c r="G46" s="161">
        <v>92500</v>
      </c>
      <c r="H46" s="161">
        <v>0</v>
      </c>
      <c r="I46" s="146" t="s">
        <v>140</v>
      </c>
      <c r="J46" s="179"/>
      <c r="K46" s="158"/>
    </row>
    <row r="47" spans="1:11" ht="12.75" customHeight="1">
      <c r="A47" s="160"/>
      <c r="B47" s="160"/>
      <c r="C47" s="160"/>
      <c r="D47" s="150" t="s">
        <v>100</v>
      </c>
      <c r="E47" s="161"/>
      <c r="F47" s="161"/>
      <c r="G47" s="161"/>
      <c r="H47" s="161"/>
      <c r="I47" s="146"/>
      <c r="J47" s="179"/>
      <c r="K47" s="158"/>
    </row>
    <row r="48" spans="1:11" ht="45" customHeight="1">
      <c r="A48" s="160"/>
      <c r="B48" s="160"/>
      <c r="C48" s="160"/>
      <c r="D48" s="150" t="s">
        <v>139</v>
      </c>
      <c r="E48" s="161">
        <v>375746</v>
      </c>
      <c r="F48" s="161">
        <v>375746</v>
      </c>
      <c r="G48" s="161">
        <v>92500</v>
      </c>
      <c r="H48" s="161">
        <v>0</v>
      </c>
      <c r="I48" s="146" t="s">
        <v>141</v>
      </c>
      <c r="J48" s="179"/>
      <c r="K48" s="158"/>
    </row>
    <row r="49" spans="1:11" ht="45" customHeight="1">
      <c r="A49" s="160">
        <v>26</v>
      </c>
      <c r="B49" s="160">
        <v>801</v>
      </c>
      <c r="C49" s="160">
        <v>80101</v>
      </c>
      <c r="D49" s="150" t="s">
        <v>142</v>
      </c>
      <c r="E49" s="161">
        <v>151000</v>
      </c>
      <c r="F49" s="161">
        <v>151000</v>
      </c>
      <c r="G49" s="161">
        <v>22650</v>
      </c>
      <c r="H49" s="161">
        <v>0</v>
      </c>
      <c r="I49" s="146" t="s">
        <v>143</v>
      </c>
      <c r="J49" s="179"/>
      <c r="K49" s="158"/>
    </row>
    <row r="50" spans="1:11" ht="45.75" customHeight="1">
      <c r="A50" s="160">
        <v>27</v>
      </c>
      <c r="B50" s="160">
        <v>801</v>
      </c>
      <c r="C50" s="160">
        <v>80101</v>
      </c>
      <c r="D50" s="150" t="s">
        <v>144</v>
      </c>
      <c r="E50" s="161">
        <v>60000</v>
      </c>
      <c r="F50" s="161">
        <v>60000</v>
      </c>
      <c r="G50" s="161">
        <v>60000</v>
      </c>
      <c r="H50" s="161">
        <v>0</v>
      </c>
      <c r="I50" s="146" t="s">
        <v>102</v>
      </c>
      <c r="J50" s="158"/>
      <c r="K50" s="158"/>
    </row>
    <row r="51" spans="1:11" ht="45.75" customHeight="1">
      <c r="A51" s="160">
        <v>28</v>
      </c>
      <c r="B51" s="160">
        <v>801</v>
      </c>
      <c r="C51" s="160">
        <v>80101</v>
      </c>
      <c r="D51" s="150" t="s">
        <v>145</v>
      </c>
      <c r="E51" s="161">
        <v>125067</v>
      </c>
      <c r="F51" s="161">
        <v>125067</v>
      </c>
      <c r="G51" s="161">
        <v>63000</v>
      </c>
      <c r="H51" s="161">
        <v>0</v>
      </c>
      <c r="I51" s="146" t="s">
        <v>146</v>
      </c>
      <c r="J51" s="158"/>
      <c r="K51" s="158"/>
    </row>
    <row r="52" spans="1:11" ht="43.5" customHeight="1">
      <c r="A52" s="160">
        <v>29</v>
      </c>
      <c r="B52" s="160">
        <v>801</v>
      </c>
      <c r="C52" s="160">
        <v>80101</v>
      </c>
      <c r="D52" s="150" t="s">
        <v>147</v>
      </c>
      <c r="E52" s="161">
        <v>120000</v>
      </c>
      <c r="F52" s="161">
        <v>120000</v>
      </c>
      <c r="G52" s="161">
        <v>60000</v>
      </c>
      <c r="H52" s="161">
        <v>0</v>
      </c>
      <c r="I52" s="146" t="s">
        <v>148</v>
      </c>
      <c r="J52" s="158"/>
      <c r="K52" s="158"/>
    </row>
    <row r="53" spans="1:11" ht="52.5" customHeight="1">
      <c r="A53" s="160">
        <v>30</v>
      </c>
      <c r="B53" s="160">
        <v>801</v>
      </c>
      <c r="C53" s="160">
        <v>80101</v>
      </c>
      <c r="D53" s="150" t="s">
        <v>149</v>
      </c>
      <c r="E53" s="161">
        <v>73425.54</v>
      </c>
      <c r="F53" s="161">
        <v>73425.54</v>
      </c>
      <c r="G53" s="161">
        <v>73425.54</v>
      </c>
      <c r="H53" s="161">
        <v>0</v>
      </c>
      <c r="I53" s="146" t="s">
        <v>102</v>
      </c>
      <c r="J53" s="158"/>
      <c r="K53" s="158"/>
    </row>
    <row r="54" spans="1:11" ht="48" customHeight="1">
      <c r="A54" s="160">
        <v>31</v>
      </c>
      <c r="B54" s="160">
        <v>801</v>
      </c>
      <c r="C54" s="160">
        <v>80101</v>
      </c>
      <c r="D54" s="150" t="s">
        <v>150</v>
      </c>
      <c r="E54" s="161">
        <v>10500</v>
      </c>
      <c r="F54" s="161">
        <v>10500</v>
      </c>
      <c r="G54" s="161">
        <v>10500</v>
      </c>
      <c r="H54" s="161">
        <v>0</v>
      </c>
      <c r="I54" s="146" t="s">
        <v>102</v>
      </c>
      <c r="J54" s="158"/>
      <c r="K54" s="158"/>
    </row>
    <row r="55" spans="1:11" ht="36.75" customHeight="1">
      <c r="A55" s="180" t="s">
        <v>151</v>
      </c>
      <c r="B55" s="180"/>
      <c r="C55" s="180"/>
      <c r="D55" s="181"/>
      <c r="E55" s="164">
        <f>E48+E49+E50+E51+E52+E53+E54</f>
        <v>915738.54</v>
      </c>
      <c r="F55" s="164">
        <f>F48+F49+F50+F51+F52+F53+F54</f>
        <v>915738.54</v>
      </c>
      <c r="G55" s="164">
        <f>G48+G49+G50+G51+G52+G53+G54</f>
        <v>382075.54</v>
      </c>
      <c r="H55" s="164">
        <v>0</v>
      </c>
      <c r="I55" s="176" t="s">
        <v>152</v>
      </c>
      <c r="J55" s="156"/>
      <c r="K55" s="182"/>
    </row>
    <row r="56" spans="1:11" ht="37.5" customHeight="1">
      <c r="A56" s="160">
        <v>32</v>
      </c>
      <c r="B56" s="160">
        <v>900</v>
      </c>
      <c r="C56" s="160">
        <v>90015</v>
      </c>
      <c r="D56" s="150" t="s">
        <v>153</v>
      </c>
      <c r="E56" s="161">
        <v>150000</v>
      </c>
      <c r="F56" s="161">
        <v>150000</v>
      </c>
      <c r="G56" s="161">
        <v>150000</v>
      </c>
      <c r="H56" s="161">
        <v>0</v>
      </c>
      <c r="I56" s="146" t="s">
        <v>102</v>
      </c>
      <c r="J56" s="158"/>
      <c r="K56" s="158"/>
    </row>
    <row r="57" spans="1:11" ht="35.25" customHeight="1">
      <c r="A57" s="180" t="s">
        <v>154</v>
      </c>
      <c r="B57" s="180"/>
      <c r="C57" s="180"/>
      <c r="D57" s="183"/>
      <c r="E57" s="164">
        <f>E56</f>
        <v>150000</v>
      </c>
      <c r="F57" s="164">
        <f>F56</f>
        <v>150000</v>
      </c>
      <c r="G57" s="164">
        <f>G56</f>
        <v>150000</v>
      </c>
      <c r="H57" s="164">
        <v>0</v>
      </c>
      <c r="I57" s="165" t="s">
        <v>136</v>
      </c>
      <c r="J57" s="184"/>
      <c r="K57" s="184"/>
    </row>
    <row r="58" spans="1:11" ht="39" customHeight="1">
      <c r="A58" s="185" t="s">
        <v>4</v>
      </c>
      <c r="B58" s="185"/>
      <c r="C58" s="185"/>
      <c r="D58" s="186"/>
      <c r="E58" s="187">
        <f>E22+E26+E34+E40+E43+E45+E55+E57</f>
        <v>8359675.4</v>
      </c>
      <c r="F58" s="187">
        <f>F22+F26+F34+F40+F43+F45+F55+F57</f>
        <v>7309675.4</v>
      </c>
      <c r="G58" s="187">
        <f>G22+G26+G34+G40+G43+G45+G55+G57</f>
        <v>2480630.06</v>
      </c>
      <c r="H58" s="188">
        <v>3967882.34</v>
      </c>
      <c r="I58" s="189" t="s">
        <v>155</v>
      </c>
      <c r="J58" s="190">
        <v>0</v>
      </c>
      <c r="K58" s="191" t="s">
        <v>156</v>
      </c>
    </row>
    <row r="59" spans="1:11" ht="12.75">
      <c r="A59" s="192" t="s">
        <v>157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</row>
    <row r="60" spans="1:11" ht="12.75">
      <c r="A60" s="192" t="s">
        <v>158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</row>
    <row r="61" spans="1:11" ht="12.75">
      <c r="A61" s="192" t="s">
        <v>159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</row>
    <row r="62" spans="1:11" ht="12.75">
      <c r="A62" s="192" t="s">
        <v>160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</row>
    <row r="63" spans="1:11" ht="12.75">
      <c r="A63" s="193" t="s">
        <v>161</v>
      </c>
      <c r="B63" s="194"/>
      <c r="C63" s="192"/>
      <c r="D63" s="192"/>
      <c r="E63" s="192"/>
      <c r="F63" s="192"/>
      <c r="G63" s="192"/>
      <c r="H63" s="192"/>
      <c r="I63" s="192"/>
      <c r="J63" s="192"/>
      <c r="K63" s="192"/>
    </row>
    <row r="64" spans="1:11" ht="12.75">
      <c r="A64" s="195" t="s">
        <v>162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</row>
    <row r="65" spans="1:11" ht="12.75">
      <c r="A65" s="195" t="s">
        <v>163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</row>
    <row r="66" spans="1:9" ht="12.75">
      <c r="A66" s="195" t="s">
        <v>164</v>
      </c>
      <c r="B66" s="195"/>
      <c r="C66" s="195"/>
      <c r="D66" s="195"/>
      <c r="E66" s="195"/>
      <c r="F66" s="195"/>
      <c r="G66" s="195"/>
      <c r="H66" s="195"/>
      <c r="I66" s="195"/>
    </row>
    <row r="67" spans="1:7" ht="12.75">
      <c r="A67" s="195" t="s">
        <v>165</v>
      </c>
      <c r="B67" s="195"/>
      <c r="C67" s="195"/>
      <c r="D67" s="195"/>
      <c r="E67" s="195"/>
      <c r="F67" s="195"/>
      <c r="G67" s="195"/>
    </row>
  </sheetData>
  <mergeCells count="43"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12:A13"/>
    <mergeCell ref="B12:B13"/>
    <mergeCell ref="C12:C13"/>
    <mergeCell ref="D12:D13"/>
    <mergeCell ref="E12:E13"/>
    <mergeCell ref="F12:F13"/>
    <mergeCell ref="G12:G13"/>
    <mergeCell ref="I12:I13"/>
    <mergeCell ref="J12:J13"/>
    <mergeCell ref="K12:K13"/>
    <mergeCell ref="A15:A16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  <mergeCell ref="A22:C22"/>
    <mergeCell ref="A26:C26"/>
    <mergeCell ref="A34:C34"/>
    <mergeCell ref="A40:C40"/>
    <mergeCell ref="A43:C43"/>
    <mergeCell ref="A45:C45"/>
    <mergeCell ref="A55:C55"/>
    <mergeCell ref="A57:C57"/>
    <mergeCell ref="A58:C58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K2" sqref="K2"/>
    </sheetView>
  </sheetViews>
  <sheetFormatPr defaultColWidth="9.140625" defaultRowHeight="12.75" customHeight="1"/>
  <cols>
    <col min="1" max="1" width="4.7109375" style="128" customWidth="1"/>
    <col min="2" max="2" width="7.57421875" style="128" customWidth="1"/>
    <col min="3" max="3" width="32.28125" style="128" customWidth="1"/>
    <col min="4" max="4" width="9.7109375" style="128" customWidth="1"/>
    <col min="5" max="5" width="8.421875" style="128" customWidth="1"/>
    <col min="6" max="6" width="10.57421875" style="128" customWidth="1"/>
    <col min="7" max="7" width="9.8515625" style="128" customWidth="1"/>
    <col min="8" max="8" width="8.421875" style="128" customWidth="1"/>
    <col min="9" max="9" width="10.28125" style="128" customWidth="1"/>
    <col min="10" max="10" width="9.7109375" style="128" customWidth="1"/>
    <col min="11" max="11" width="8.8515625" style="127" customWidth="1"/>
    <col min="12" max="16384" width="9.140625" style="127" customWidth="1"/>
  </cols>
  <sheetData>
    <row r="1" spans="8:11" ht="12.75" customHeight="1">
      <c r="H1" s="192"/>
      <c r="I1" s="192"/>
      <c r="J1" s="192"/>
      <c r="K1" s="196" t="s">
        <v>166</v>
      </c>
    </row>
    <row r="2" spans="8:11" ht="12.75" customHeight="1">
      <c r="H2" s="192"/>
      <c r="I2" s="192"/>
      <c r="J2" s="192"/>
      <c r="K2" s="196" t="s">
        <v>167</v>
      </c>
    </row>
    <row r="3" spans="1:11" ht="22.5" customHeight="1">
      <c r="A3" s="197" t="s">
        <v>168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s="200" customFormat="1" ht="20.25" customHeight="1">
      <c r="A4" s="198" t="s">
        <v>2</v>
      </c>
      <c r="B4" s="198" t="s">
        <v>40</v>
      </c>
      <c r="C4" s="198" t="s">
        <v>169</v>
      </c>
      <c r="D4" s="199" t="s">
        <v>66</v>
      </c>
      <c r="E4" s="199"/>
      <c r="F4" s="199"/>
      <c r="G4" s="199" t="s">
        <v>170</v>
      </c>
      <c r="H4" s="199"/>
      <c r="I4" s="199"/>
      <c r="J4" s="199" t="s">
        <v>171</v>
      </c>
      <c r="K4" s="199"/>
    </row>
    <row r="5" spans="1:11" s="200" customFormat="1" ht="65.25" customHeight="1">
      <c r="A5" s="198"/>
      <c r="B5" s="198"/>
      <c r="C5" s="198"/>
      <c r="D5" s="201" t="s">
        <v>11</v>
      </c>
      <c r="E5" s="202" t="s">
        <v>172</v>
      </c>
      <c r="F5" s="203" t="s">
        <v>13</v>
      </c>
      <c r="G5" s="201" t="s">
        <v>11</v>
      </c>
      <c r="H5" s="203" t="s">
        <v>12</v>
      </c>
      <c r="I5" s="203" t="s">
        <v>13</v>
      </c>
      <c r="J5" s="203" t="s">
        <v>173</v>
      </c>
      <c r="K5" s="203" t="s">
        <v>174</v>
      </c>
    </row>
    <row r="6" spans="1:11" ht="9" customHeight="1">
      <c r="A6" s="204">
        <v>1</v>
      </c>
      <c r="B6" s="204">
        <v>2</v>
      </c>
      <c r="C6" s="204">
        <v>3</v>
      </c>
      <c r="D6" s="204">
        <v>4</v>
      </c>
      <c r="E6" s="204">
        <v>5</v>
      </c>
      <c r="F6" s="204">
        <v>6</v>
      </c>
      <c r="G6" s="204">
        <v>7</v>
      </c>
      <c r="H6" s="204">
        <v>8</v>
      </c>
      <c r="I6" s="204">
        <v>9</v>
      </c>
      <c r="J6" s="204">
        <v>10</v>
      </c>
      <c r="K6" s="204">
        <v>11</v>
      </c>
    </row>
    <row r="7" spans="1:11" ht="10.5" customHeight="1">
      <c r="A7" s="205" t="s">
        <v>14</v>
      </c>
      <c r="B7" s="205" t="s">
        <v>175</v>
      </c>
      <c r="C7" s="206" t="s">
        <v>82</v>
      </c>
      <c r="D7" s="207">
        <v>315020.75</v>
      </c>
      <c r="E7" s="207"/>
      <c r="F7" s="207">
        <f>SUM(D7:E7)</f>
        <v>315020.75</v>
      </c>
      <c r="G7" s="207">
        <v>315020.75</v>
      </c>
      <c r="H7" s="207"/>
      <c r="I7" s="207">
        <f>SUM(G7:H7)</f>
        <v>315020.75</v>
      </c>
      <c r="J7" s="207">
        <f>SUM(H7:I7)</f>
        <v>315020.75</v>
      </c>
      <c r="K7" s="207"/>
    </row>
    <row r="8" spans="1:11" ht="15" customHeight="1">
      <c r="A8" s="208"/>
      <c r="B8" s="208"/>
      <c r="C8" s="209" t="s">
        <v>176</v>
      </c>
      <c r="D8" s="210">
        <f>SUM(D7)</f>
        <v>315020.75</v>
      </c>
      <c r="E8" s="210">
        <f>SUM(E7)</f>
        <v>0</v>
      </c>
      <c r="F8" s="210">
        <f>SUM(F7)</f>
        <v>315020.75</v>
      </c>
      <c r="G8" s="210">
        <f>SUM(G7)</f>
        <v>315020.75</v>
      </c>
      <c r="H8" s="210">
        <f>SUM(H7:H7)</f>
        <v>0</v>
      </c>
      <c r="I8" s="210">
        <f>SUM(I7)</f>
        <v>315020.75</v>
      </c>
      <c r="J8" s="210">
        <f>SUM(J7:J7)</f>
        <v>315020.75</v>
      </c>
      <c r="K8" s="210"/>
    </row>
    <row r="9" spans="1:11" ht="18" customHeight="1">
      <c r="A9" s="205">
        <v>750</v>
      </c>
      <c r="B9" s="205">
        <v>75011</v>
      </c>
      <c r="C9" s="211" t="s">
        <v>177</v>
      </c>
      <c r="D9" s="207">
        <v>67944</v>
      </c>
      <c r="E9" s="207"/>
      <c r="F9" s="207">
        <v>67944</v>
      </c>
      <c r="G9" s="207">
        <v>67944</v>
      </c>
      <c r="H9" s="207"/>
      <c r="I9" s="207">
        <v>67944</v>
      </c>
      <c r="J9" s="207">
        <v>67944</v>
      </c>
      <c r="K9" s="207"/>
    </row>
    <row r="10" spans="1:11" ht="14.25" customHeight="1">
      <c r="A10" s="205">
        <v>750</v>
      </c>
      <c r="B10" s="205">
        <v>75056</v>
      </c>
      <c r="C10" s="211" t="s">
        <v>48</v>
      </c>
      <c r="D10" s="207">
        <v>12025</v>
      </c>
      <c r="E10" s="207">
        <v>13282</v>
      </c>
      <c r="F10" s="207">
        <f>SUM(D10:E10)</f>
        <v>25307</v>
      </c>
      <c r="G10" s="207">
        <v>12025</v>
      </c>
      <c r="H10" s="207">
        <v>7966</v>
      </c>
      <c r="I10" s="207">
        <f>SUM(G10:H13)</f>
        <v>25307</v>
      </c>
      <c r="J10" s="207">
        <v>25307</v>
      </c>
      <c r="K10" s="207"/>
    </row>
    <row r="11" spans="1:11" ht="14.25" customHeight="1">
      <c r="A11" s="205"/>
      <c r="B11" s="205"/>
      <c r="C11" s="211"/>
      <c r="D11" s="207"/>
      <c r="E11" s="207"/>
      <c r="F11" s="207"/>
      <c r="G11" s="207"/>
      <c r="H11" s="207">
        <v>680</v>
      </c>
      <c r="I11" s="207"/>
      <c r="J11" s="207"/>
      <c r="K11" s="207"/>
    </row>
    <row r="12" spans="1:11" ht="14.25" customHeight="1">
      <c r="A12" s="205"/>
      <c r="B12" s="205"/>
      <c r="C12" s="211"/>
      <c r="D12" s="207"/>
      <c r="E12" s="207"/>
      <c r="F12" s="207"/>
      <c r="G12" s="207"/>
      <c r="H12" s="207">
        <v>136</v>
      </c>
      <c r="I12" s="207"/>
      <c r="J12" s="207"/>
      <c r="K12" s="207"/>
    </row>
    <row r="13" spans="1:11" ht="14.25" customHeight="1">
      <c r="A13" s="205"/>
      <c r="B13" s="205"/>
      <c r="C13" s="211"/>
      <c r="D13" s="207"/>
      <c r="E13" s="207"/>
      <c r="F13" s="207"/>
      <c r="G13" s="207"/>
      <c r="H13" s="207">
        <v>4500</v>
      </c>
      <c r="I13" s="207"/>
      <c r="J13" s="207"/>
      <c r="K13" s="207"/>
    </row>
    <row r="14" spans="1:11" ht="13.5" customHeight="1">
      <c r="A14" s="212" t="s">
        <v>178</v>
      </c>
      <c r="B14" s="212"/>
      <c r="C14" s="212"/>
      <c r="D14" s="213">
        <f>SUM(D9:D10)</f>
        <v>79969</v>
      </c>
      <c r="E14" s="213">
        <f>SUM(E9:E10)</f>
        <v>13282</v>
      </c>
      <c r="F14" s="213">
        <f>SUM(D14:E14)</f>
        <v>93251</v>
      </c>
      <c r="G14" s="213">
        <f>SUM(G9:G10)</f>
        <v>79969</v>
      </c>
      <c r="H14" s="213">
        <f>SUM(H10:H13)</f>
        <v>13282</v>
      </c>
      <c r="I14" s="213">
        <f>SUM(I9:I10)</f>
        <v>93251</v>
      </c>
      <c r="J14" s="213">
        <f>SUM(J9:J10)</f>
        <v>93251</v>
      </c>
      <c r="K14" s="207"/>
    </row>
    <row r="15" spans="1:11" ht="13.5" customHeight="1">
      <c r="A15" s="214" t="s">
        <v>70</v>
      </c>
      <c r="B15" s="214"/>
      <c r="C15" s="215" t="s">
        <v>179</v>
      </c>
      <c r="D15" s="216">
        <f>SUM(D14)</f>
        <v>79969</v>
      </c>
      <c r="E15" s="216">
        <f>SUM(E14)</f>
        <v>13282</v>
      </c>
      <c r="F15" s="217">
        <f>SUM(F14)</f>
        <v>93251</v>
      </c>
      <c r="G15" s="217">
        <f>SUM(G14)</f>
        <v>79969</v>
      </c>
      <c r="H15" s="217">
        <f>SUM(H14)</f>
        <v>13282</v>
      </c>
      <c r="I15" s="217">
        <f>SUM(I14)</f>
        <v>93251</v>
      </c>
      <c r="J15" s="217">
        <f>SUM(J14)</f>
        <v>93251</v>
      </c>
      <c r="K15" s="216">
        <v>0</v>
      </c>
    </row>
    <row r="16" spans="1:11" ht="21.75" customHeight="1">
      <c r="A16" s="218">
        <v>751</v>
      </c>
      <c r="B16" s="218">
        <v>75101</v>
      </c>
      <c r="C16" s="219" t="s">
        <v>180</v>
      </c>
      <c r="D16" s="220">
        <v>2001</v>
      </c>
      <c r="E16" s="220"/>
      <c r="F16" s="220">
        <v>2001</v>
      </c>
      <c r="G16" s="220">
        <v>2001</v>
      </c>
      <c r="H16" s="220"/>
      <c r="I16" s="220">
        <v>2001</v>
      </c>
      <c r="J16" s="220">
        <f>SUM(I16)</f>
        <v>2001</v>
      </c>
      <c r="K16" s="221"/>
    </row>
    <row r="17" spans="1:11" ht="11.25" customHeight="1">
      <c r="A17" s="222" t="s">
        <v>181</v>
      </c>
      <c r="B17" s="222"/>
      <c r="C17" s="222"/>
      <c r="D17" s="223">
        <f>D16</f>
        <v>2001</v>
      </c>
      <c r="E17" s="223">
        <f>SUM(E16)</f>
        <v>0</v>
      </c>
      <c r="F17" s="223">
        <f>F16</f>
        <v>2001</v>
      </c>
      <c r="G17" s="223">
        <f>G16</f>
        <v>2001</v>
      </c>
      <c r="H17" s="223">
        <f>SUM(H16)</f>
        <v>0</v>
      </c>
      <c r="I17" s="223">
        <f>I16</f>
        <v>2001</v>
      </c>
      <c r="J17" s="223">
        <f>J16</f>
        <v>2001</v>
      </c>
      <c r="K17" s="213"/>
    </row>
    <row r="18" spans="1:11" s="226" customFormat="1" ht="16.5" customHeight="1">
      <c r="A18" s="224"/>
      <c r="B18" s="224"/>
      <c r="C18" s="215" t="s">
        <v>182</v>
      </c>
      <c r="D18" s="225">
        <f>SUM(D17)</f>
        <v>2001</v>
      </c>
      <c r="E18" s="225">
        <f>SUM(E17)</f>
        <v>0</v>
      </c>
      <c r="F18" s="225">
        <f>SUM(F17)</f>
        <v>2001</v>
      </c>
      <c r="G18" s="225">
        <f>SUM(G17)</f>
        <v>2001</v>
      </c>
      <c r="H18" s="225">
        <f>SUM(H17)</f>
        <v>0</v>
      </c>
      <c r="I18" s="225">
        <f>SUM(I17)</f>
        <v>2001</v>
      </c>
      <c r="J18" s="225">
        <f>SUM(J17)</f>
        <v>2001</v>
      </c>
      <c r="K18" s="216">
        <v>0</v>
      </c>
    </row>
    <row r="19" spans="1:11" ht="20.25" customHeight="1">
      <c r="A19" s="218">
        <v>754</v>
      </c>
      <c r="B19" s="218">
        <v>75414</v>
      </c>
      <c r="C19" s="219" t="s">
        <v>183</v>
      </c>
      <c r="D19" s="220">
        <v>200</v>
      </c>
      <c r="E19" s="220">
        <v>0</v>
      </c>
      <c r="F19" s="220">
        <f>D19+E19</f>
        <v>200</v>
      </c>
      <c r="G19" s="220">
        <v>200</v>
      </c>
      <c r="H19" s="220">
        <v>0</v>
      </c>
      <c r="I19" s="220">
        <f>G19+H19</f>
        <v>200</v>
      </c>
      <c r="J19" s="220">
        <v>200</v>
      </c>
      <c r="K19" s="221"/>
    </row>
    <row r="20" spans="1:11" ht="13.5" customHeight="1">
      <c r="A20" s="222" t="s">
        <v>184</v>
      </c>
      <c r="B20" s="222"/>
      <c r="C20" s="222"/>
      <c r="D20" s="223">
        <f>SUM(D19)</f>
        <v>200</v>
      </c>
      <c r="E20" s="223">
        <f>SUM(E19)</f>
        <v>0</v>
      </c>
      <c r="F20" s="223">
        <f>SUM(F19)</f>
        <v>200</v>
      </c>
      <c r="G20" s="227">
        <f>SUM(G19)</f>
        <v>200</v>
      </c>
      <c r="H20" s="227">
        <f>SUM(H19)</f>
        <v>0</v>
      </c>
      <c r="I20" s="227">
        <f>SUM(I19)</f>
        <v>200</v>
      </c>
      <c r="J20" s="227">
        <f>SUM(J19)</f>
        <v>200</v>
      </c>
      <c r="K20" s="207"/>
    </row>
    <row r="21" spans="1:11" ht="18.75" customHeight="1">
      <c r="A21" s="228"/>
      <c r="B21" s="228"/>
      <c r="C21" s="215" t="s">
        <v>185</v>
      </c>
      <c r="D21" s="225">
        <f>D20</f>
        <v>200</v>
      </c>
      <c r="E21" s="225">
        <f>E20</f>
        <v>0</v>
      </c>
      <c r="F21" s="225">
        <f>F20</f>
        <v>200</v>
      </c>
      <c r="G21" s="225">
        <f>G20</f>
        <v>200</v>
      </c>
      <c r="H21" s="225">
        <f>H20</f>
        <v>0</v>
      </c>
      <c r="I21" s="225">
        <f>I20</f>
        <v>200</v>
      </c>
      <c r="J21" s="225">
        <f>J20</f>
        <v>200</v>
      </c>
      <c r="K21" s="216">
        <v>0</v>
      </c>
    </row>
    <row r="22" spans="1:11" ht="15" customHeight="1">
      <c r="A22" s="229">
        <v>852</v>
      </c>
      <c r="B22" s="229">
        <v>85212</v>
      </c>
      <c r="C22" s="211" t="s">
        <v>186</v>
      </c>
      <c r="D22" s="230">
        <v>4041000</v>
      </c>
      <c r="E22" s="230"/>
      <c r="F22" s="230">
        <f>SUM(D22:E25)</f>
        <v>4041000</v>
      </c>
      <c r="G22" s="230">
        <v>4041000</v>
      </c>
      <c r="H22" s="230"/>
      <c r="I22" s="230">
        <f>SUM(G22:H25)</f>
        <v>4041000</v>
      </c>
      <c r="J22" s="230">
        <f>SUM(I22)</f>
        <v>4041000</v>
      </c>
      <c r="K22" s="207"/>
    </row>
    <row r="23" spans="1:11" ht="14.25" customHeight="1">
      <c r="A23" s="229"/>
      <c r="B23" s="229"/>
      <c r="C23" s="211"/>
      <c r="D23" s="230"/>
      <c r="E23" s="230"/>
      <c r="F23" s="230"/>
      <c r="G23" s="230"/>
      <c r="H23" s="230"/>
      <c r="I23" s="230"/>
      <c r="J23" s="230"/>
      <c r="K23" s="207"/>
    </row>
    <row r="24" spans="1:11" ht="13.5" customHeight="1">
      <c r="A24" s="229"/>
      <c r="B24" s="229"/>
      <c r="C24" s="211"/>
      <c r="D24" s="230"/>
      <c r="E24" s="230"/>
      <c r="F24" s="230"/>
      <c r="G24" s="230"/>
      <c r="H24" s="230"/>
      <c r="I24" s="230"/>
      <c r="J24" s="230"/>
      <c r="K24" s="207"/>
    </row>
    <row r="25" spans="1:11" ht="10.5" customHeight="1">
      <c r="A25" s="229"/>
      <c r="B25" s="229"/>
      <c r="C25" s="211"/>
      <c r="D25" s="230"/>
      <c r="E25" s="230"/>
      <c r="F25" s="230"/>
      <c r="G25" s="230"/>
      <c r="H25" s="230"/>
      <c r="I25" s="230"/>
      <c r="J25" s="230"/>
      <c r="K25" s="207"/>
    </row>
    <row r="26" spans="1:11" ht="15.75" customHeight="1">
      <c r="A26" s="222" t="s">
        <v>187</v>
      </c>
      <c r="B26" s="222"/>
      <c r="C26" s="222"/>
      <c r="D26" s="223">
        <f>D22</f>
        <v>4041000</v>
      </c>
      <c r="E26" s="223">
        <f>SUM(E22:E25)</f>
        <v>0</v>
      </c>
      <c r="F26" s="223">
        <f>SUM(D26:E26)</f>
        <v>4041000</v>
      </c>
      <c r="G26" s="223">
        <f>G22</f>
        <v>4041000</v>
      </c>
      <c r="H26" s="223">
        <f>SUM(H22:H25)</f>
        <v>0</v>
      </c>
      <c r="I26" s="223">
        <f>I22</f>
        <v>4041000</v>
      </c>
      <c r="J26" s="223">
        <f>J22</f>
        <v>4041000</v>
      </c>
      <c r="K26" s="207"/>
    </row>
    <row r="27" spans="1:11" ht="32.25" customHeight="1">
      <c r="A27" s="229">
        <v>852</v>
      </c>
      <c r="B27" s="229">
        <v>85213</v>
      </c>
      <c r="C27" s="211" t="s">
        <v>188</v>
      </c>
      <c r="D27" s="230">
        <v>6000</v>
      </c>
      <c r="E27" s="231"/>
      <c r="F27" s="230">
        <f>SUM(D27:E27)</f>
        <v>6000</v>
      </c>
      <c r="G27" s="230">
        <v>6000</v>
      </c>
      <c r="H27" s="231"/>
      <c r="I27" s="230">
        <f>SUM(G27:H27)</f>
        <v>6000</v>
      </c>
      <c r="J27" s="230">
        <f>SUM(I27)</f>
        <v>6000</v>
      </c>
      <c r="K27" s="207"/>
    </row>
    <row r="28" spans="1:11" ht="12" customHeight="1">
      <c r="A28" s="222" t="s">
        <v>189</v>
      </c>
      <c r="B28" s="222"/>
      <c r="C28" s="222"/>
      <c r="D28" s="223">
        <f>D27</f>
        <v>6000</v>
      </c>
      <c r="E28" s="232">
        <f>SUM(E27)</f>
        <v>0</v>
      </c>
      <c r="F28" s="223">
        <f>F27</f>
        <v>6000</v>
      </c>
      <c r="G28" s="223">
        <f>G27</f>
        <v>6000</v>
      </c>
      <c r="H28" s="232">
        <f>H27</f>
        <v>0</v>
      </c>
      <c r="I28" s="223">
        <f>I27</f>
        <v>6000</v>
      </c>
      <c r="J28" s="223">
        <f>J27</f>
        <v>6000</v>
      </c>
      <c r="K28" s="207"/>
    </row>
    <row r="29" spans="1:11" ht="15.75" customHeight="1">
      <c r="A29" s="228"/>
      <c r="B29" s="228"/>
      <c r="C29" s="215" t="s">
        <v>190</v>
      </c>
      <c r="D29" s="225">
        <f>D26+D28</f>
        <v>4047000</v>
      </c>
      <c r="E29" s="225">
        <v>0</v>
      </c>
      <c r="F29" s="225">
        <f>F26+F28</f>
        <v>4047000</v>
      </c>
      <c r="G29" s="225">
        <f>G26+G28</f>
        <v>4047000</v>
      </c>
      <c r="H29" s="225">
        <v>0</v>
      </c>
      <c r="I29" s="225">
        <f>I26+I28</f>
        <v>4047000</v>
      </c>
      <c r="J29" s="225">
        <f>J26+J28</f>
        <v>4047000</v>
      </c>
      <c r="K29" s="216">
        <v>0</v>
      </c>
    </row>
    <row r="30" spans="1:11" ht="14.25" customHeight="1">
      <c r="A30" s="233" t="s">
        <v>4</v>
      </c>
      <c r="B30" s="233"/>
      <c r="C30" s="233"/>
      <c r="D30" s="234">
        <f>D8+D15+D18+D21+D29</f>
        <v>4444190.75</v>
      </c>
      <c r="E30" s="234">
        <f>E8+E15+E18+E21+E29</f>
        <v>13282</v>
      </c>
      <c r="F30" s="234">
        <f>SUM(D30:E30)</f>
        <v>4457472.75</v>
      </c>
      <c r="G30" s="235">
        <f>G8+G15+G18+G21+G29</f>
        <v>4444190.75</v>
      </c>
      <c r="H30" s="235">
        <f>H8+H15+H18+H21+H29</f>
        <v>13282</v>
      </c>
      <c r="I30" s="235">
        <f>SUM(G30:H30)</f>
        <v>4457472.75</v>
      </c>
      <c r="J30" s="235">
        <f>I30</f>
        <v>4457472.75</v>
      </c>
      <c r="K30" s="234">
        <v>0</v>
      </c>
    </row>
    <row r="32" spans="1:3" ht="12.75" customHeight="1">
      <c r="A32" s="236"/>
      <c r="C32" s="237"/>
    </row>
    <row r="33" spans="9:11" ht="12.75" customHeight="1">
      <c r="I33" s="238"/>
      <c r="J33" s="238"/>
      <c r="K33" s="238"/>
    </row>
    <row r="37" spans="4:8" ht="12.75" customHeight="1">
      <c r="D37" s="238"/>
      <c r="E37" s="238"/>
      <c r="F37" s="238"/>
      <c r="G37" s="238"/>
      <c r="H37" s="238"/>
    </row>
  </sheetData>
  <mergeCells count="38">
    <mergeCell ref="A3:K3"/>
    <mergeCell ref="A4:A5"/>
    <mergeCell ref="B4:B5"/>
    <mergeCell ref="C4:C5"/>
    <mergeCell ref="D4:F4"/>
    <mergeCell ref="G4:I4"/>
    <mergeCell ref="J4:K4"/>
    <mergeCell ref="A10:A13"/>
    <mergeCell ref="B10:B13"/>
    <mergeCell ref="C10:C13"/>
    <mergeCell ref="D10:D13"/>
    <mergeCell ref="E10:E13"/>
    <mergeCell ref="F10:F13"/>
    <mergeCell ref="G10:G13"/>
    <mergeCell ref="I10:I13"/>
    <mergeCell ref="J10:J13"/>
    <mergeCell ref="K10:K13"/>
    <mergeCell ref="A14:C14"/>
    <mergeCell ref="A15:B15"/>
    <mergeCell ref="A17:C17"/>
    <mergeCell ref="A18:B18"/>
    <mergeCell ref="A20:C20"/>
    <mergeCell ref="A21:B21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A26:C26"/>
    <mergeCell ref="A28:C28"/>
    <mergeCell ref="A29:B29"/>
    <mergeCell ref="A30:C30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Magdalena Kieplin</cp:lastModifiedBy>
  <cp:lastPrinted>2011-08-12T06:16:45Z</cp:lastPrinted>
  <dcterms:created xsi:type="dcterms:W3CDTF">2011-03-30T12:39:15Z</dcterms:created>
  <dcterms:modified xsi:type="dcterms:W3CDTF">2011-08-12T06:18:28Z</dcterms:modified>
  <cp:category/>
  <cp:version/>
  <cp:contentType/>
  <cp:contentStatus/>
  <cp:revision>289</cp:revision>
</cp:coreProperties>
</file>