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02" activeTab="0"/>
  </bookViews>
  <sheets>
    <sheet name="1" sheetId="1" r:id="rId1"/>
    <sheet name="2 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'2 '!$A$1:$L$393</definedName>
  </definedNames>
  <calcPr fullCalcOnLoad="1"/>
</workbook>
</file>

<file path=xl/sharedStrings.xml><?xml version="1.0" encoding="utf-8"?>
<sst xmlns="http://schemas.openxmlformats.org/spreadsheetml/2006/main" count="981" uniqueCount="532">
  <si>
    <t>Dochody budżetu gminy na 2009 r.</t>
  </si>
  <si>
    <r>
      <t xml:space="preserve">           </t>
    </r>
    <r>
      <rPr>
        <sz val="9"/>
        <rFont val="Arial CE"/>
        <family val="2"/>
      </rPr>
      <t xml:space="preserve">W złotych </t>
    </r>
  </si>
  <si>
    <t>Dział</t>
  </si>
  <si>
    <t>Rozdział*</t>
  </si>
  <si>
    <t>§</t>
  </si>
  <si>
    <t>Źródło dochodów</t>
  </si>
  <si>
    <t>Ogółem</t>
  </si>
  <si>
    <t>w tym:</t>
  </si>
  <si>
    <t>bieżące</t>
  </si>
  <si>
    <t>majątkowe</t>
  </si>
  <si>
    <t>O10</t>
  </si>
  <si>
    <t>ROLNICTWO I ŁOWIECTWO</t>
  </si>
  <si>
    <r>
      <t xml:space="preserve">O1010  </t>
    </r>
    <r>
      <rPr>
        <sz val="9"/>
        <rFont val="Arial CE"/>
        <family val="2"/>
      </rPr>
      <t>-  Infrastruktura wodociągowa i sanitarna wsi</t>
    </r>
  </si>
  <si>
    <t>Środki na dofinansowanie własnych inwestycji gmin(związków gmin),powiatów(związków powiatów),samorządów województw,pozyskane z innych źródeł</t>
  </si>
  <si>
    <t>Razem 01010</t>
  </si>
  <si>
    <t>RAZEM 010</t>
  </si>
  <si>
    <t>O20</t>
  </si>
  <si>
    <t>LEŚNICTWO</t>
  </si>
  <si>
    <r>
      <t xml:space="preserve">O2001 </t>
    </r>
    <r>
      <rPr>
        <sz val="9"/>
        <rFont val="Arial CE"/>
        <family val="2"/>
      </rPr>
      <t>-  Gospodarka leśna</t>
    </r>
  </si>
  <si>
    <t>O750</t>
  </si>
  <si>
    <t>Dochody z najmu i dzierżawy składników majątkowych Skarbu Państwa,jednostek samorządu terytorialnego lub innych jednostek zaliczanych do sektora finansów publicznych oraz innych umów o podobnym charakterze</t>
  </si>
  <si>
    <t>RAZEM 020</t>
  </si>
  <si>
    <t>GOSPODARKA MIESZKANIOWA</t>
  </si>
  <si>
    <r>
      <t>70005</t>
    </r>
    <r>
      <rPr>
        <sz val="9"/>
        <rFont val="Arial CE"/>
        <family val="2"/>
      </rPr>
      <t xml:space="preserve"> – Gospodarka gruntami i nieruchomościami</t>
    </r>
  </si>
  <si>
    <t>O470</t>
  </si>
  <si>
    <t>Wpływy z opłat za zarząd,użytkowanie i użytkowanie wieczyste nieruchomości</t>
  </si>
  <si>
    <t>0750</t>
  </si>
  <si>
    <t>0770</t>
  </si>
  <si>
    <t>Wpłaty z tytułu odpłatnego nabycia prawa własności oraz prawa użytkowania wieczystego nieruchomości</t>
  </si>
  <si>
    <t>O920</t>
  </si>
  <si>
    <t>Pozostałe odsetki</t>
  </si>
  <si>
    <t>RAZEM 700</t>
  </si>
  <si>
    <t>ADMINISTRACJA PUBLICZNA</t>
  </si>
  <si>
    <r>
      <t xml:space="preserve">75011 </t>
    </r>
    <r>
      <rPr>
        <sz val="9"/>
        <color indexed="8"/>
        <rFont val="Arial CE"/>
        <family val="2"/>
      </rPr>
      <t>- Urzędy wojewódzkie</t>
    </r>
  </si>
  <si>
    <t>Dotacje celowe otrzymywane z budżetu państwa na realizację zadań bieżących z zakresu administracji rządowej oraz innych zadań zleconych gminie(związkom gmin)ustawami</t>
  </si>
  <si>
    <t>Dochody jednostek samorządu terytorialnego związane z realizacją zadań z zakresu administracji rządowej oraz innych zadań zleconych ustawami</t>
  </si>
  <si>
    <t>RAZEM 750</t>
  </si>
  <si>
    <t>URZĘDY NACZELNYCH ORGANÓW WŁADZY PAŃSTW.</t>
  </si>
  <si>
    <r>
      <t>75101</t>
    </r>
    <r>
      <rPr>
        <sz val="9"/>
        <rFont val="Arial CE"/>
        <family val="2"/>
      </rPr>
      <t>- Urzędy naczelnych organów władzy państwowej,kontroli i ochrony prawa</t>
    </r>
  </si>
  <si>
    <t>RAZEM 751</t>
  </si>
  <si>
    <t>BEZPIECZEŃSTWO PUBLICZNE I OCHRONA PRZECIWPOŻAROWA</t>
  </si>
  <si>
    <r>
      <t xml:space="preserve">75414 </t>
    </r>
    <r>
      <rPr>
        <sz val="9"/>
        <rFont val="Arial CE"/>
        <family val="2"/>
      </rPr>
      <t>- Obrona cywilna</t>
    </r>
  </si>
  <si>
    <t>RAZEM 754</t>
  </si>
  <si>
    <r>
      <t>75601</t>
    </r>
    <r>
      <rPr>
        <sz val="9"/>
        <rFont val="Arial CE"/>
        <family val="2"/>
      </rPr>
      <t>- Wpływy z podatku dochodowego od osób fizycznych</t>
    </r>
  </si>
  <si>
    <t>O350</t>
  </si>
  <si>
    <t>Podatek od działalności gospodarczej osób fizycznych, opłacany w formie karty podatkowej</t>
  </si>
  <si>
    <t>O910</t>
  </si>
  <si>
    <t>Odsetki od nieterminowych wpłat z tytułu podatku i opłat</t>
  </si>
  <si>
    <t>Razem 75601</t>
  </si>
  <si>
    <r>
      <t xml:space="preserve">75615 </t>
    </r>
    <r>
      <rPr>
        <sz val="9"/>
        <rFont val="Arial CE"/>
        <family val="2"/>
      </rPr>
      <t>- Wpływy z podatku rolnego,podatku leśnego,podatku od czynności cywilno-prawnych oraz podatków i opłat lokalnych od osób prawnych i innych jednostek organizacyjnych</t>
    </r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</si>
  <si>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</si>
  <si>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</si>
  <si>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</si>
  <si>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</si>
  <si>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</si>
  <si>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</si>
  <si>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</si>
  <si>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</si>
  <si>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O500</t>
  </si>
  <si>
    <t>Podatek od czynności cywilnoprawnych</t>
  </si>
  <si>
    <t>O690</t>
  </si>
  <si>
    <t>Wpływy z różnych opłat</t>
  </si>
  <si>
    <t>Odsetki od nieterminowych wpłat z tytułu podatków i opłat</t>
  </si>
  <si>
    <t>Razem 75615</t>
  </si>
  <si>
    <r>
      <t xml:space="preserve">75616 </t>
    </r>
    <r>
      <rPr>
        <sz val="9"/>
        <rFont val="Arial CE"/>
        <family val="2"/>
      </rPr>
      <t>- Wpływy z podatku rolnego, leśnego, podatku od spadków i darowizn,podatku od czynności cywilnoprawnych oraz podatków i opłat lokalnych od osób fizycznych</t>
    </r>
  </si>
  <si>
    <t>O360</t>
  </si>
  <si>
    <t>Podatek od spadków i darowizn</t>
  </si>
  <si>
    <t>O490</t>
  </si>
  <si>
    <t>Wpływy z innych lokalnych opłat pobieranych przez jednostki samorządu terytorialnego na podstawie odrębnych ustaw</t>
  </si>
  <si>
    <t>Razem 75616</t>
  </si>
  <si>
    <r>
      <t>75618</t>
    </r>
    <r>
      <rPr>
        <sz val="9"/>
        <rFont val="Arial CE"/>
        <family val="2"/>
      </rPr>
      <t>- Wpływy z innych opłat stanowiących dochody jst na podstawie odrębnych ustaw</t>
    </r>
  </si>
  <si>
    <t>O410</t>
  </si>
  <si>
    <t>Wpływy z opłaty skarbowej</t>
  </si>
  <si>
    <t>O460</t>
  </si>
  <si>
    <t>Wpływy z opłaty eksploatacyjnej</t>
  </si>
  <si>
    <t>O480</t>
  </si>
  <si>
    <t>Wpływy z opłat za zezwolenia na sprzedaż alkoholu</t>
  </si>
  <si>
    <t>Razem 75618</t>
  </si>
  <si>
    <r>
      <t xml:space="preserve">75621 </t>
    </r>
    <r>
      <rPr>
        <sz val="9"/>
        <rFont val="Arial CE"/>
        <family val="2"/>
      </rPr>
      <t>- Udziały gmin w podatkach stanowiących dochód budżetu państwa</t>
    </r>
  </si>
  <si>
    <t>OO10</t>
  </si>
  <si>
    <t>Podatek dochodowy od osób fizycznych</t>
  </si>
  <si>
    <t>OO20</t>
  </si>
  <si>
    <t>Podatek dochodowy od osób prawnych</t>
  </si>
  <si>
    <t>Razem 75621</t>
  </si>
  <si>
    <t>RAZEM  756</t>
  </si>
  <si>
    <t>RÓŻNE ROZLICZENIA</t>
  </si>
  <si>
    <t>Subwencje ogólne z budżetu państwa</t>
  </si>
  <si>
    <t>Razem 75801</t>
  </si>
  <si>
    <t>Razem 75807</t>
  </si>
  <si>
    <t>Razem 75814</t>
  </si>
  <si>
    <t>Razem 75831</t>
  </si>
  <si>
    <t>RAZEM  758</t>
  </si>
  <si>
    <t>POMOC SPOŁECZNA</t>
  </si>
  <si>
    <t>Dochody jednostek samorządu terytorialnego związane z realizacją zadań zleconych ustawami</t>
  </si>
  <si>
    <t>Razem 85212</t>
  </si>
  <si>
    <t>Razem 85213</t>
  </si>
  <si>
    <r>
      <t>85214</t>
    </r>
    <r>
      <rPr>
        <sz val="9"/>
        <rFont val="Arial CE"/>
        <family val="2"/>
      </rPr>
      <t>- Zasiłki i pomoc w naturze oraz składki na ubezpieczenia emerytalne i rentowe</t>
    </r>
  </si>
  <si>
    <t xml:space="preserve">Dotacje celowe otrzymane z budżetu państwa na realizację własnych zadań bieżących gmin(związków gmin) </t>
  </si>
  <si>
    <t>Razem 85214</t>
  </si>
  <si>
    <r>
      <t>85219</t>
    </r>
    <r>
      <rPr>
        <sz val="9"/>
        <rFont val="Arial CE"/>
        <family val="2"/>
      </rPr>
      <t>- Ośrodki pomocy społecznej</t>
    </r>
  </si>
  <si>
    <t>Razem 85219</t>
  </si>
  <si>
    <t>85228- Usługi opiekuńcze i specjalistyczne usługi opiekuńcze</t>
  </si>
  <si>
    <t>Razem 85228</t>
  </si>
  <si>
    <r>
      <t xml:space="preserve">85295 </t>
    </r>
    <r>
      <rPr>
        <sz val="9"/>
        <rFont val="Arial CE"/>
        <family val="2"/>
      </rPr>
      <t>- Pozostała działalność</t>
    </r>
  </si>
  <si>
    <t>Razem 85295</t>
  </si>
  <si>
    <t>RAZEM  852</t>
  </si>
  <si>
    <t>Dochody ogółem</t>
  </si>
  <si>
    <t>(* kol. 2 do wykorzystania fakultatywnego)</t>
  </si>
  <si>
    <t>Wydatki budżetu gminy na  2009 r.</t>
  </si>
  <si>
    <t>w  złotych</t>
  </si>
  <si>
    <t>Rozdział</t>
  </si>
  <si>
    <t>§*</t>
  </si>
  <si>
    <t>Nazwa</t>
  </si>
  <si>
    <t>z tego:</t>
  </si>
  <si>
    <t>Wydatki bieżące</t>
  </si>
  <si>
    <t>Wydatki majątkowe</t>
  </si>
  <si>
    <t>Wynagro-
dzenia</t>
  </si>
  <si>
    <t>Pochodne od 
wynagrodzeń</t>
  </si>
  <si>
    <t>Dotacje</t>
  </si>
  <si>
    <t>Wydatki na obsługę długu</t>
  </si>
  <si>
    <t>Wydatki
z tytułu poręczeń
i gwarancji</t>
  </si>
  <si>
    <t>O1010</t>
  </si>
  <si>
    <t>INFRASTRUKTURA WODOCIĄGOWA I SANITACYJNA WSI</t>
  </si>
  <si>
    <t>Różne opłaty i składki</t>
  </si>
  <si>
    <t>Wydatki inwestycyjne jednostek budżetowych</t>
  </si>
  <si>
    <t>razem 01010</t>
  </si>
  <si>
    <t>O1030</t>
  </si>
  <si>
    <t>IZBY ROLNICZE</t>
  </si>
  <si>
    <t>Wpłaty gmin na rzecz izb rolniczych w wysokości 2% uzyskanych wpływów z podatku rolnego</t>
  </si>
  <si>
    <t>razem 01030</t>
  </si>
  <si>
    <t>O1095</t>
  </si>
  <si>
    <t>POZOSTAŁA DZIAŁALNOŚĆ</t>
  </si>
  <si>
    <t>Zakup usług pozostałych</t>
  </si>
  <si>
    <t>razem 01095</t>
  </si>
  <si>
    <t>WYTWARZANIE I ZAOPATRYWANIE W ENERGIE ELEKTRYCZNĄ,GAZ I WODĘ</t>
  </si>
  <si>
    <t>DOSTARCZANIE WODY</t>
  </si>
  <si>
    <t>razem 40002</t>
  </si>
  <si>
    <t>RAZEM 400</t>
  </si>
  <si>
    <t>TRANSPORT I ŁĄCZNOŚĆ</t>
  </si>
  <si>
    <t>DROGI GMINNE  PUBLICZNE</t>
  </si>
  <si>
    <t>Zakup materiałów i wyposażenia</t>
  </si>
  <si>
    <t>Zakup usług remontowych</t>
  </si>
  <si>
    <t>razem 60016</t>
  </si>
  <si>
    <t>RAZEM 600</t>
  </si>
  <si>
    <t>TURYSTYKA</t>
  </si>
  <si>
    <t>RAZEM 630</t>
  </si>
  <si>
    <t>GOSPODARKA GRUNTAMI I NIERUCHOMOŚCIAMI</t>
  </si>
  <si>
    <t>Wynagrodzenia bezosobowe</t>
  </si>
  <si>
    <t>Zakup energii</t>
  </si>
  <si>
    <t>Kary i odszkodowania wypłacane na rzecz osób fizycznych</t>
  </si>
  <si>
    <t>razem 70005</t>
  </si>
  <si>
    <t>DZIAŁALNOŚĆ USŁUGOWA</t>
  </si>
  <si>
    <t>PLANY ZAGOSPODAROWANIA PRZESTRZENNEGO</t>
  </si>
  <si>
    <t>razem 71004</t>
  </si>
  <si>
    <t>CMENTARZE</t>
  </si>
  <si>
    <t>razem 71035</t>
  </si>
  <si>
    <t>RAZEM 710</t>
  </si>
  <si>
    <t>URZĘDY WOJEWÓDZKIE</t>
  </si>
  <si>
    <t>Wynagrodzenia osobowe pracowników</t>
  </si>
  <si>
    <t>Dodatkowe wynagrodzenia roczne</t>
  </si>
  <si>
    <t>Składki na ubezpieczenia społeczne</t>
  </si>
  <si>
    <t>Składki na Fundusz Pracy</t>
  </si>
  <si>
    <t>Odpisy na zakładowy fundusz świadczeń socjalnych</t>
  </si>
  <si>
    <t>razem 75011</t>
  </si>
  <si>
    <t>RADY GMIN</t>
  </si>
  <si>
    <t>Różne wydatki na rzecz osób fizycznych</t>
  </si>
  <si>
    <t>Zakup usług dostępu do sieci Internet</t>
  </si>
  <si>
    <t>Opłaty z tytułu zakupu usług telekomunikacyjnych telefonii komórkowej</t>
  </si>
  <si>
    <t xml:space="preserve">Opłaty z tytułu zakupu usług telekomunikacyjnych telefonii stacjonarnej </t>
  </si>
  <si>
    <t>Podróże służbowe krajowe</t>
  </si>
  <si>
    <t>Podróże służbowe zagraniczne</t>
  </si>
  <si>
    <t>Szkolenia pracowników niebędących członkami korpusu służby cywilnej</t>
  </si>
  <si>
    <t>Zakup materiałów papierniczych do sprzetu drukarskiego i urządzeń kserograficznych</t>
  </si>
  <si>
    <t>Wydatki na zakupy inwestycyjne jednostek budżetowych</t>
  </si>
  <si>
    <t>razem 75022</t>
  </si>
  <si>
    <t>URZĘDY GMIN (MIAST I MIAST NA PRAWACH POWIATU)</t>
  </si>
  <si>
    <t>Wydatki osobowe niezaliczone do wynagrodzeń</t>
  </si>
  <si>
    <t>Wpłaty na Państwowy Fundusz Rehabilitacji Osób Niepełnosprawnych</t>
  </si>
  <si>
    <t>Zakup usług zdrowotnych</t>
  </si>
  <si>
    <t>Zakup usług dostepu do sieci Internet</t>
  </si>
  <si>
    <t>Opłaty z tytułu zakupu  usług telekomunikacyjnych telefinii komórkowej</t>
  </si>
  <si>
    <t>Opłaty za administrowanie i czynsze za budynki, lokale i pomieszczenia garażowe</t>
  </si>
  <si>
    <t>Koszty postępowania sądowego i prokuratorskiego</t>
  </si>
  <si>
    <t>Zakup materiałów papierniczych do sprzętu drukarskiego i urządzeń kserograficznych</t>
  </si>
  <si>
    <t>Zakup akcesoriów komputerowych, w tym programów i licencji</t>
  </si>
  <si>
    <t>razem 75023</t>
  </si>
  <si>
    <t>PROMOCJA JEDNOSTEK SAMORZĄDU TERYTORIALNEGO</t>
  </si>
  <si>
    <t>Składki na ubezpieczenie  społeczne</t>
  </si>
  <si>
    <t>razem 75075</t>
  </si>
  <si>
    <t>URZĘDY NACZELNYCH ORGANÓW WŁADZY PAŃSTWOWEJ, KONTROLI I OCHRONY PRAWA ORAZ SĄDOWNICTWA</t>
  </si>
  <si>
    <t>URZĘDY NACZELNYCH ORGANÓW WŁADZY PAŃSTWOWEJ,KONTROLI I OCHRONY PRAWA</t>
  </si>
  <si>
    <t>KOMENDY WOJEWÓDZKIE POLICJI</t>
  </si>
  <si>
    <t>Wpłaty jednostek na fundusz celowy</t>
  </si>
  <si>
    <t>razem 75404</t>
  </si>
  <si>
    <t>OCHOTNICZE STRAŻE POŻARNE</t>
  </si>
  <si>
    <t>Wydatki osobowe niezaliczane do wynagrodzeń</t>
  </si>
  <si>
    <t>razem 75412</t>
  </si>
  <si>
    <t>OBRONA CYWILNA</t>
  </si>
  <si>
    <t>razem 75414</t>
  </si>
  <si>
    <t>DOCHODY OD OSÓB PRAWNYCH, OD OSÓB FIZYCZNYCH I OD INNYCH JEDNOSTEK NIEPOSIADAJĄCYCH OSOBOWOŚCI PRAWNEJ ORAZ WYDATKI ZWIĄZANE Z ICH POBOREM</t>
  </si>
  <si>
    <t>POBÓR PODATKÓW, OPŁAT I NIEPODATKOWYCH ZALEŻNOŚĆI BUDŻETOWYCH</t>
  </si>
  <si>
    <t>Wynagrodzenia agencyjno - prowizyjne</t>
  </si>
  <si>
    <t>RAZEM 756</t>
  </si>
  <si>
    <t>OBSŁUGA DŁUGU PUBLICZNEGO</t>
  </si>
  <si>
    <t>OBSŁUGA PAPIERÓW WARTOŚCIOWYCH, KREDYTÓW  I POŻYCZEK JEDOSTEK SAMORZĄDU TERYTORIALNEGO</t>
  </si>
  <si>
    <t>Odsetki i dyskonto od krajowych skarbowych papierów wartościowych oraz krajowych pożyczek i kredytów</t>
  </si>
  <si>
    <t>RAZEM 757</t>
  </si>
  <si>
    <t>Rezerwy ogólne i celowe</t>
  </si>
  <si>
    <t>Rezerwa ogólna</t>
  </si>
  <si>
    <t>OŚWIATA I WYCHOWANIE</t>
  </si>
  <si>
    <t>SZKOŁY PODSTAWOWE</t>
  </si>
  <si>
    <t>Stypendia dla uczniów</t>
  </si>
  <si>
    <t>Zakup pomocy naukowych,dydaktycznych i książek</t>
  </si>
  <si>
    <t>Opłaty za administrowanie i czynsze za budynki,lokale i pomieszczenia garażowe</t>
  </si>
  <si>
    <t>Szkolenia pracowników niebedących członkami korpusu służby cywilnej</t>
  </si>
  <si>
    <t>razem 80101</t>
  </si>
  <si>
    <t>ODDZIAŁY PRZEDSZKOLNE W SZKOŁACH PODSTAWOWYCH</t>
  </si>
  <si>
    <t>razem 80103</t>
  </si>
  <si>
    <t>PRZEDSZKOLA</t>
  </si>
  <si>
    <t>razem 80104</t>
  </si>
  <si>
    <t>GIMNAZJA</t>
  </si>
  <si>
    <t>Opłaty z tytułu usług telefonii komórkowej</t>
  </si>
  <si>
    <t>Szkolenia pracowników</t>
  </si>
  <si>
    <t>razem 80110</t>
  </si>
  <si>
    <t>DOWOŻENIE UCZNIÓW DO SZKÓŁ</t>
  </si>
  <si>
    <t>Dodatkowe wynagrodzenie  roczne</t>
  </si>
  <si>
    <t>razem 80113</t>
  </si>
  <si>
    <t>DOKSZTAŁCENIE I DOSKONALENIE NAUCZYCIELI</t>
  </si>
  <si>
    <t>razem 80146</t>
  </si>
  <si>
    <t>razem 80195</t>
  </si>
  <si>
    <t>RAZEM 801</t>
  </si>
  <si>
    <t>OCHRONA ZDROWIA</t>
  </si>
  <si>
    <t>ZWALCZANIE NARKOMANII</t>
  </si>
  <si>
    <t>Razem 85153</t>
  </si>
  <si>
    <t>PRZECIWDZIAŁANIE ALKOHOLIZMOWI</t>
  </si>
  <si>
    <t>razem 85154</t>
  </si>
  <si>
    <t>razem 85195</t>
  </si>
  <si>
    <t>RAZEM 851</t>
  </si>
  <si>
    <t>DOMY POMOCY SPOŁECZNEJ</t>
  </si>
  <si>
    <t>Zakup usług przez jednostki samorządu terytorialnego od innych jednostek samorządu terytorialnego</t>
  </si>
  <si>
    <t>razem 85202</t>
  </si>
  <si>
    <t>ŚWIADCZENIA RODZINNE, ZALICZKA ALIMENTACYJNA ORAZ SKŁADKI NA UBEZPIECZENIE EMERYTALNE I RENTOWE Z UBEZPIECZENIA SPOŁECZNEGO</t>
  </si>
  <si>
    <t>Świadczenia społeczne</t>
  </si>
  <si>
    <t>Opłaty z tytułu zakupu  usług telekomunikacyjnych telefonii stacjonarnej</t>
  </si>
  <si>
    <t>razem 85212</t>
  </si>
  <si>
    <t>SKŁADKI NA UBEZPIECZENIE ZDROWOTNE OPŁACANE ZA OSOBY POBIERAJĄCE NIEKTÓRE ŚWIADCZENIA Z POMOCY SPOŁECZNEJ ORAZ NIEKTÓRE ŚWIADCZENIA RODZINNE</t>
  </si>
  <si>
    <t>Składki na ubezpieczenia zdrowotne</t>
  </si>
  <si>
    <t>razem 85213</t>
  </si>
  <si>
    <t>ZASIŁKI I POMOC W NATURZE ORAZ SKŁADKI NA UBEZPIECZENIA EMERYTALNE I RENTOWE</t>
  </si>
  <si>
    <t>razem 85214</t>
  </si>
  <si>
    <t>DODATKI MIESZKANIOWE</t>
  </si>
  <si>
    <t>razem 85215</t>
  </si>
  <si>
    <t>OŚRODKI POMOCY SPOŁECZNEJ</t>
  </si>
  <si>
    <t>Zakup usłu przyłączenia do sieci internet</t>
  </si>
  <si>
    <t>razem 85219</t>
  </si>
  <si>
    <t>USŁUGI OPIEKUNCZE I SPECJALISTYCZNE USŁUGI OPIEKUŃCZE</t>
  </si>
  <si>
    <t>razem 85228</t>
  </si>
  <si>
    <t>razem 85295</t>
  </si>
  <si>
    <t>RAZEM 852</t>
  </si>
  <si>
    <t>EDUKACYJNA OPIEKA WYCHOWAWCZA</t>
  </si>
  <si>
    <t>POMOC MATERIALNA DLA UCZNIÓW</t>
  </si>
  <si>
    <t>Zakup środków żywności</t>
  </si>
  <si>
    <t>RAZEM 854</t>
  </si>
  <si>
    <t>GOSPODARKA KOMUNALNA I OCHRONA ŚRODOWISKA</t>
  </si>
  <si>
    <t>OCZYSZCZANIE MIAST I WSI</t>
  </si>
  <si>
    <t>razem 90003</t>
  </si>
  <si>
    <t>OŚWIETLENIE ULIC, PLACÓW I DRÓG</t>
  </si>
  <si>
    <t>Wydatki inwestycyjne</t>
  </si>
  <si>
    <t>razem 90015</t>
  </si>
  <si>
    <t>ZAKŁADY GOSPODARKI KOMUNALNEJ</t>
  </si>
  <si>
    <t>razem 90017</t>
  </si>
  <si>
    <t>razem 90095</t>
  </si>
  <si>
    <t>RAZEM 900</t>
  </si>
  <si>
    <t>KULTURA I OCHRONA DZIEDZICTWA NARODOWEGO</t>
  </si>
  <si>
    <t>DOMY I OŚRODKI KULTURY, ŚWIETLICE I KLUBY</t>
  </si>
  <si>
    <t>Razem 92109</t>
  </si>
  <si>
    <t>BIBLIOTEKI</t>
  </si>
  <si>
    <t>Dotacja podmiotowa z budżetu  dla samorządowej instytucji kultury</t>
  </si>
  <si>
    <t>Razem 92116</t>
  </si>
  <si>
    <t>RAZEM 921</t>
  </si>
  <si>
    <t>KULTURA FIZYCZNA I SPORT</t>
  </si>
  <si>
    <t>ZADANIA W ZAKRESIE KULTURY FIZYCZNEJ  I SPORTU</t>
  </si>
  <si>
    <t>RAZEM 926</t>
  </si>
  <si>
    <t>RAZEM</t>
  </si>
  <si>
    <t>Limity wydatków na wieloletnie programy inwestycyjne w latach 2009 - 2011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</si>
  <si>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</si>
  <si>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</si>
  <si>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</si>
  <si>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</si>
  <si>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</si>
  <si>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</si>
  <si>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</si>
  <si>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</si>
  <si>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2009 (8+9+10+11)</t>
  </si>
  <si>
    <t>z tego źródła finansowania</t>
  </si>
  <si>
    <t>2010r.</t>
  </si>
  <si>
    <t>2011r.</t>
  </si>
  <si>
    <t>dochody własne jst</t>
  </si>
  <si>
    <t>kredyty
i pożyczki</t>
  </si>
  <si>
    <t>środki pochodzące
z innych  źródeł*</t>
  </si>
  <si>
    <t>środki wymienione
w art. 5 ust. 1 pkt 2 i 3 u.f.p.</t>
  </si>
  <si>
    <t>Budowa kanalizacji sanitarnej wraz z przyłączami dla wsi Zaborów Stary-Sokołów oraz budowa wodociągu wraz z przyłączami we wsi Sokołów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</si>
  <si>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</si>
  <si>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</si>
  <si>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</si>
  <si>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 wpłaty rolników</t>
  </si>
  <si>
    <t>(** kol. 4 do wykorzystania fakultatywnego)</t>
  </si>
  <si>
    <t>Zadania inwestycyjne w 2009 r.</t>
  </si>
  <si>
    <t>Budowa sieci wodociągowej wraz z przyłączami dla wsi Osiny-II etap i Jastrzębia dł. Sieci-14.766 mb/p.52szt.</t>
  </si>
  <si>
    <t xml:space="preserve">A.                        B. 3 178 581,00     C. 52 000,00      </t>
  </si>
  <si>
    <t>Budowa sieci wodociągowej wraz z przyłączami we wsi Zaborów stary,Lipa</t>
  </si>
  <si>
    <t xml:space="preserve">A.                     B.      
C. 3000,00      
</t>
  </si>
  <si>
    <t>Budowa sieci wodociągowej wraz z przyłączami we wsi Miałkówek</t>
  </si>
  <si>
    <t xml:space="preserve">A.     
B.                       C. 3000,00        </t>
  </si>
  <si>
    <t xml:space="preserve">A.     
B.                     C.       </t>
  </si>
  <si>
    <t>Budowa kanalizacji sanitarnej wraz z przyłączami dla wsi Dąbrówka ,Górki Drugie i części wsi Baby Górne dł. Sieci -9.184mb/p51 szt.</t>
  </si>
  <si>
    <t xml:space="preserve">A.                      B.2448000,00        C.76500,00        </t>
  </si>
  <si>
    <t>Budowa kanalizacji sanitarnej wraz z przyłączami dla m.Bierzewice-III etap dł. Sieci-20549,5mb/p.48szt</t>
  </si>
  <si>
    <t>A.                      B.                  C.70000,00</t>
  </si>
  <si>
    <t>Budowa kanalizacji sanitarnej wraz z przyłączeniem we wsi Lucień</t>
  </si>
  <si>
    <t>A.                        B.                       C.1500,00</t>
  </si>
  <si>
    <t>Budowa przydomowych oczyszczalni ścieków na terenie gm.Gostynin-100szt.</t>
  </si>
  <si>
    <t>A                         B.                        C.150000</t>
  </si>
  <si>
    <t>Budowa przydomowych oczyszczalni ścieków typu do 5m2 dla budynków mieszkalnych:Miałkówek, Rębów, Leśniewice</t>
  </si>
  <si>
    <t xml:space="preserve">A.     
B.                      C.        </t>
  </si>
  <si>
    <t>Razem 010</t>
  </si>
  <si>
    <t>Montaż armatury w obudowie studni w m. Krzywie</t>
  </si>
  <si>
    <t xml:space="preserve">A.      
B.
C.        </t>
  </si>
  <si>
    <t>Budowa studni głębinowej awaryjnej w miejscowości Stanisławów Skrzański</t>
  </si>
  <si>
    <t>Montaż armatury w obudowie studni w m. Stanisławów Skrzański na potrzeby SUW Leśniewice</t>
  </si>
  <si>
    <t>Razem 400</t>
  </si>
  <si>
    <t xml:space="preserve">A.                        B.                      C.       </t>
  </si>
  <si>
    <t>Przebudowa drogi gminnej Zaborów Nowy-Sokołów – II etap</t>
  </si>
  <si>
    <t xml:space="preserve">A.562000                
B.                       C.       </t>
  </si>
  <si>
    <t>Rozbudowa i przebudowa drogi gm.Patrówek-Marianka</t>
  </si>
  <si>
    <t xml:space="preserve">A.      
B.1711407           C.       </t>
  </si>
  <si>
    <t>Przebudowa drogi gminnej Rumunki-Nagodów</t>
  </si>
  <si>
    <t xml:space="preserve">A.       
B.1472472            C.       </t>
  </si>
  <si>
    <t>Przebudowa drogi gminnej Sendeń /granica gminy-Stefanów</t>
  </si>
  <si>
    <t>Przebudowa drogi gminnej Jaworek-Mysłownia Nowa-Łokietnica</t>
  </si>
  <si>
    <t xml:space="preserve">A.     
B.3463257         C.       </t>
  </si>
  <si>
    <t>Przebudowa drogi gminnej FOGR</t>
  </si>
  <si>
    <t xml:space="preserve">A.350000   
B.74000                C.       </t>
  </si>
  <si>
    <t>Budowa chodnika Białotarsk kościół-szkoła</t>
  </si>
  <si>
    <t xml:space="preserve">A. 340407    
B.100000              C.       </t>
  </si>
  <si>
    <t>Opracowanie projektów budowlanych dróg gminnych Sendeń/gmina-Stefanów, Rumunki-Nagodów, Jaworek-Mysłownia-Łokietnica</t>
  </si>
  <si>
    <t xml:space="preserve">A.100000   
B.100000              C.       </t>
  </si>
  <si>
    <t>Razem 600</t>
  </si>
  <si>
    <t xml:space="preserve">A. 1352407     
B. 6921136          C.       </t>
  </si>
  <si>
    <t>Budynek po szkole w Białem-roboty modernizacyjne</t>
  </si>
  <si>
    <t>Budynek mieszkalny w Rębowie-ocieplenie ścian zewnętrznych</t>
  </si>
  <si>
    <t>Budynek gminy w Lucieniu-przebudowa i nadbudowa z przeznaczeniem na siedzibę ośrodka zdrowia</t>
  </si>
  <si>
    <t>B. 420 516,00</t>
  </si>
  <si>
    <t>Razem 700</t>
  </si>
  <si>
    <t>Zakup sprzętu  komputerowego,kopiarki, samochódu osobowego</t>
  </si>
  <si>
    <t>Razem 750</t>
  </si>
  <si>
    <t>Zakup kopiarki</t>
  </si>
  <si>
    <t>Zakup sprzętu strażackiego</t>
  </si>
  <si>
    <t>Razem 754</t>
  </si>
  <si>
    <t>Rozbudowa budynku Szkoły Podstawowej i Gimnazjum o salę gimnastyczną niepełnowymiarową w Stafanowie roboty budowlane+wyposażenie z obsługą inwestorską</t>
  </si>
  <si>
    <t xml:space="preserve">A. 150 000,00    
B.                     C.       </t>
  </si>
  <si>
    <t>Zespół Szkoły Podstawowej i Gimnazjum w Lucieniu stołówka szkolna i wykonanie kładki pieszej nad rzeką</t>
  </si>
  <si>
    <t xml:space="preserve">A. 50 000,00      B.                     C.       </t>
  </si>
  <si>
    <t>Szkoła Podstawowa i Gimnazjum w Białotarsku wymiana pokrycia dachowego bu8dynku</t>
  </si>
  <si>
    <t>A.80 000,00</t>
  </si>
  <si>
    <t>Zespół Szkoły Podstawowej i Gimnazjum w Solcu-ogrodzenie boiska szkolnego</t>
  </si>
  <si>
    <t>Szkoła Podstawowa w Zwoleniu-ocieplenie budynku,boisku szkolne (bieżnia)</t>
  </si>
  <si>
    <t>Szkoła Stefanów-remont elewacji istniejącego budynku</t>
  </si>
  <si>
    <t xml:space="preserve">A.            
B.                     C.       </t>
  </si>
  <si>
    <t>Opracowanie projektu budowlanego wielobranżowego na budowę sali gimnastycznej w Solcu lub Sierakówku</t>
  </si>
  <si>
    <t xml:space="preserve">A.           
B.                     C.       </t>
  </si>
  <si>
    <t>Razem 801</t>
  </si>
  <si>
    <t xml:space="preserve">A.  330 000,00      B.                     C.       </t>
  </si>
  <si>
    <t>Budowa i rozbudowa oświatlenia ulicznego</t>
  </si>
  <si>
    <t>Razem  900</t>
  </si>
  <si>
    <t xml:space="preserve">A.           
B.                     C.     </t>
  </si>
  <si>
    <t>Remont budynku Domu Ludowego w Legardzie-II etap</t>
  </si>
  <si>
    <t>Razem  921</t>
  </si>
  <si>
    <t>Przychody i rozchody budżetu w 2009 r.</t>
  </si>
  <si>
    <t>Treść</t>
  </si>
  <si>
    <t>Klasyfikacja
§</t>
  </si>
  <si>
    <t>Kwota 2008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</si>
  <si>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</si>
  <si>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</si>
  <si>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</si>
  <si>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</si>
  <si>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</si>
  <si>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</si>
  <si>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</si>
  <si>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</si>
  <si>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</si>
  <si>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</si>
  <si>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</si>
  <si>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</si>
  <si>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</si>
  <si>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</si>
  <si>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</si>
  <si>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</si>
  <si>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</si>
  <si>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</si>
  <si>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</si>
  <si>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</si>
  <si>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</si>
  <si>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</si>
  <si>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</si>
  <si>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</si>
  <si>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</si>
  <si>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</si>
  <si>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</si>
  <si>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</si>
  <si>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</si>
  <si>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</si>
  <si>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</si>
  <si>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</si>
  <si>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</si>
  <si>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</si>
  <si>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</si>
  <si>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</si>
  <si>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</si>
  <si>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</si>
  <si>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</si>
  <si>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</si>
  <si>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</si>
  <si>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i innych zadań zleconych odrębnymi ustawami w 2009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</si>
  <si>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</si>
  <si>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</si>
  <si>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</si>
  <si>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</si>
  <si>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</si>
  <si>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</si>
  <si>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</si>
  <si>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</si>
  <si>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 xml:space="preserve">PLAN ZADAŃ REALIZOWANYCH ZE ŚRODKÓW Z TYTUŁU WYDANYCH ZEZWOLEŃ NA SPRZEDAŻ NAPOJÓW ALKOHOLOWYCH – 2009r.               </t>
  </si>
  <si>
    <t xml:space="preserve">Ogółem kwota </t>
  </si>
  <si>
    <t>DOCHODY</t>
  </si>
  <si>
    <t>DOCHODY OD OSÓB PRAWNYCH,FIZYCZNYCH,JEDNOST.</t>
  </si>
  <si>
    <t>Wpływy z innych opłat stanowiących dochody jst na podstawie ustaw</t>
  </si>
  <si>
    <t>WYDATKI</t>
  </si>
  <si>
    <t>Zwalczanie narkomanii</t>
  </si>
  <si>
    <t>RAZEM  85153</t>
  </si>
  <si>
    <t>Przeciwdziałanie alkoholizmowi</t>
  </si>
  <si>
    <t>RAZEM  85154</t>
  </si>
  <si>
    <t xml:space="preserve">                                                               RAZEM 851</t>
  </si>
  <si>
    <t>Dotacje podmiotowe* w 2009 r.</t>
  </si>
  <si>
    <t>Nazwa instytucji</t>
  </si>
  <si>
    <t>Kwota dotacji</t>
  </si>
  <si>
    <t>Gminna Biblioteka Publiczna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</si>
  <si>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</si>
  <si>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</si>
  <si>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Plan przychodów i wydatków Gminnego Funduszu</t>
  </si>
  <si>
    <t>Ochrony Środowiska i Gospodarki Wodnej</t>
  </si>
  <si>
    <t>Wyszczególnienie</t>
  </si>
  <si>
    <t>Plan na 2009 r.</t>
  </si>
  <si>
    <t>I.</t>
  </si>
  <si>
    <t>Stan środków obrotowych na początek roku</t>
  </si>
  <si>
    <t>II.</t>
  </si>
  <si>
    <t>Przychody</t>
  </si>
  <si>
    <t>III.</t>
  </si>
  <si>
    <t>Wydatki bieżące  - § 4300</t>
  </si>
  <si>
    <t>1. likwidacje dzikich wysypisk śmieci, akcje sprzątania świata</t>
  </si>
  <si>
    <t>oraz inne wydatki zgodnie z regulaminem</t>
  </si>
  <si>
    <t>IV.</t>
  </si>
  <si>
    <t>Stan środków obrotowych na koniec roku</t>
  </si>
  <si>
    <t>Prognoza kwoty długu i spłat na rok 2009 i lata następne</t>
  </si>
  <si>
    <t>Kwota długu na dzień 31.12.2008</t>
  </si>
  <si>
    <t>Prognoza</t>
  </si>
  <si>
    <t>Umorzenie</t>
  </si>
  <si>
    <t>31.XII.2009</t>
  </si>
  <si>
    <t>31.XII.2010</t>
  </si>
  <si>
    <t>31.XII.2011</t>
  </si>
  <si>
    <t>31.XII.2012</t>
  </si>
  <si>
    <t>31.XII.2013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</si>
  <si>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</si>
  <si>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</si>
  <si>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a</t>
  </si>
  <si>
    <t>pożyczek</t>
  </si>
  <si>
    <t>b</t>
  </si>
  <si>
    <t>kredytów</t>
  </si>
  <si>
    <t>c</t>
  </si>
  <si>
    <t>obligacji</t>
  </si>
  <si>
    <t>1.2</t>
  </si>
  <si>
    <t>pożyczki</t>
  </si>
  <si>
    <t>kredyty,  w tym:</t>
  </si>
  <si>
    <t xml:space="preserve">   EBOiR</t>
  </si>
  <si>
    <t>obligacje</t>
  </si>
  <si>
    <t>1.3</t>
  </si>
  <si>
    <t xml:space="preserve">Zaciągnięte zobowiązania  </t>
  </si>
  <si>
    <t>Planowane zobowiązania</t>
  </si>
  <si>
    <t>1.4</t>
  </si>
  <si>
    <t>Wolne środki jako nadwyżka środków na rachunku bieżącym budżetu</t>
  </si>
  <si>
    <t>Obsługa długu (2.1+2.2+2.3)</t>
  </si>
  <si>
    <t>2.1</t>
  </si>
  <si>
    <t xml:space="preserve">kredytów i pożyczek </t>
  </si>
  <si>
    <t>wykup papierów wartościowych</t>
  </si>
  <si>
    <t>udzielonych poręczeń</t>
  </si>
  <si>
    <t>2.2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</si>
  <si>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</si>
  <si>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</si>
  <si>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</si>
  <si>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</si>
  <si>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</si>
  <si>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</si>
  <si>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</si>
  <si>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( 1-2.a-2.b-2.2):3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</si>
  <si>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</si>
  <si>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</si>
  <si>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</si>
  <si>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(2:1:3)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</si>
  <si>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</si>
  <si>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</si>
  <si>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 xml:space="preserve">A.                        B. 5 626 581,00     C.  356000,00      </t>
  </si>
  <si>
    <t xml:space="preserve">A. 1 682 407,00      B.12 968 233,00    C.356 000,00    </t>
  </si>
  <si>
    <t>Planowane dochody na 2009</t>
  </si>
  <si>
    <t>DOCHODY OD OSÓB PRAWNYCH,FIZYCZNYCH I JED.</t>
  </si>
  <si>
    <t>Rozbudowa istniejących sieci wodociągowych m. in. w miejscowościach: Klusek, Rogożewek, Gaśno.</t>
  </si>
  <si>
    <t>Spłata rat kapitałowych z tytułu zobowiązań określonych w art.169 ust.3</t>
  </si>
  <si>
    <t>Spłata rat kapitałowych z wyłączeniem zobowiązań określonych w art.169 ust.3</t>
  </si>
  <si>
    <t>Pożyczki, kredyty i obligacje (w związku z umową określoną w art.170 ust.3):</t>
  </si>
  <si>
    <t>Planowane w roku budżetowym (bez zobowiązań określonych w art.170.ust.3):</t>
  </si>
  <si>
    <t>Zaciągnięte zobowiązania (bez zobowiązań określonych w art.170.ust.3) z tytułu:</t>
  </si>
  <si>
    <t>Opłaty z tytułu zakupu  usług telekomunikacyjnych telefonii komórkowej</t>
  </si>
  <si>
    <t>wpływy z różnych opłat - Urząd Marszałkowski  § 069</t>
  </si>
  <si>
    <t>Uwaga! Środki do pozyskania z kol. 10 nie ujęte w budżecie.</t>
  </si>
  <si>
    <t>Dotacje celowe przekazane gminie na zadania bieżące realizowane na podstawie porozumień (umów) między jednostkami jst</t>
  </si>
  <si>
    <r>
      <t>85212</t>
    </r>
    <r>
      <rPr>
        <sz val="8"/>
        <color indexed="8"/>
        <rFont val="Arial CE"/>
        <family val="2"/>
      </rPr>
      <t>- Świadczenia rodzinne,zaliczka alimentacyjna, oraz składki na ubezpieczenia  emerytalne i rentowne z ubezpieczenia  społecznego</t>
    </r>
  </si>
  <si>
    <r>
      <t>85213</t>
    </r>
    <r>
      <rPr>
        <sz val="8"/>
        <rFont val="Arial CE"/>
        <family val="2"/>
      </rPr>
      <t xml:space="preserve">- Składki na ubezpieczenia zdrowotne opłacane za osoby pobierające niektóre świadczenia z pomocy społecznej oraz niektóre świadczenia rodzinne </t>
    </r>
  </si>
  <si>
    <r>
      <t>75801</t>
    </r>
    <r>
      <rPr>
        <sz val="8"/>
        <rFont val="Arial CE"/>
        <family val="2"/>
      </rPr>
      <t>- Część oświatowa subwencji ogólnej dla jst</t>
    </r>
  </si>
  <si>
    <r>
      <t>75807</t>
    </r>
    <r>
      <rPr>
        <sz val="8"/>
        <rFont val="Arial CE"/>
        <family val="2"/>
      </rPr>
      <t xml:space="preserve"> - Część wyrównawcza subwencji ogólnej dla gmin</t>
    </r>
  </si>
  <si>
    <r>
      <t>75814</t>
    </r>
    <r>
      <rPr>
        <sz val="8"/>
        <rFont val="Arial CE"/>
        <family val="2"/>
      </rPr>
      <t xml:space="preserve"> – Różne rozliczenia finansowe</t>
    </r>
  </si>
  <si>
    <r>
      <t>7583</t>
    </r>
    <r>
      <rPr>
        <sz val="8"/>
        <rFont val="Arial CE"/>
        <family val="2"/>
      </rPr>
      <t>1-Część równoważąca subwencji ogólnej dla gmin</t>
    </r>
  </si>
  <si>
    <t xml:space="preserve">A.     
B.    929 666,00    C.    176 500,00   </t>
  </si>
  <si>
    <t>Gminne Centrum Kultury w Białem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</si>
</sst>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00"/>
    <numFmt numFmtId="166" formatCode="#,###.00"/>
    <numFmt numFmtId="167" formatCode="#,##0.00_ ;\-#,##0.00\ "/>
    <numFmt numFmtId="168" formatCode="_-* #,##0.00&quot; zł&quot;_-;\-* #,##0.00&quot; zł&quot;_-;_-* \-??&quot; zł&quot;_-;_-@_-"/>
    <numFmt numFmtId="169" formatCode="#,##0.00;\-#,##0.00"/>
  </numFmts>
  <fonts count="5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3"/>
      <name val="Arial CE"/>
      <family val="2"/>
    </font>
    <font>
      <sz val="10"/>
      <name val="Lucida Sans Unicod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sz val="9"/>
      <color indexed="8"/>
      <name val="Arial CE"/>
      <family val="2"/>
    </font>
    <font>
      <b/>
      <u val="single"/>
      <sz val="10.5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10"/>
      <color indexed="8"/>
      <name val="Arial CE"/>
      <family val="2"/>
    </font>
    <font>
      <b/>
      <sz val="7"/>
      <color indexed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11"/>
      <name val="Arial CE"/>
      <family val="2"/>
    </font>
    <font>
      <sz val="10"/>
      <color indexed="60"/>
      <name val="Arial CE"/>
      <family val="2"/>
    </font>
    <font>
      <sz val="12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51" applyAlignment="1">
      <alignment vertical="center"/>
      <protection/>
    </xf>
    <xf numFmtId="0" fontId="0" fillId="0" borderId="0" xfId="51">
      <alignment/>
      <protection/>
    </xf>
    <xf numFmtId="0" fontId="3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0" fontId="29" fillId="0" borderId="0" xfId="51" applyFont="1" applyAlignment="1">
      <alignment horizontal="center"/>
      <protection/>
    </xf>
    <xf numFmtId="0" fontId="22" fillId="0" borderId="0" xfId="51" applyFont="1">
      <alignment/>
      <protection/>
    </xf>
    <xf numFmtId="0" fontId="19" fillId="0" borderId="0" xfId="51" applyFont="1" applyAlignment="1">
      <alignment horizontal="center" vertical="center" wrapText="1"/>
      <protection/>
    </xf>
    <xf numFmtId="0" fontId="38" fillId="0" borderId="0" xfId="51" applyFont="1" applyAlignment="1">
      <alignment horizontal="right" vertical="center"/>
      <protection/>
    </xf>
    <xf numFmtId="0" fontId="23" fillId="20" borderId="11" xfId="51" applyFont="1" applyFill="1" applyBorder="1" applyAlignment="1">
      <alignment horizontal="center" vertical="center" wrapText="1"/>
      <protection/>
    </xf>
    <xf numFmtId="0" fontId="24" fillId="0" borderId="11" xfId="51" applyFont="1" applyBorder="1" applyAlignment="1">
      <alignment horizontal="center" vertical="center"/>
      <protection/>
    </xf>
    <xf numFmtId="0" fontId="24" fillId="0" borderId="11" xfId="51" applyFont="1" applyBorder="1" applyAlignment="1">
      <alignment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40" fillId="0" borderId="11" xfId="51" applyFont="1" applyBorder="1" applyAlignment="1">
      <alignment vertical="center" wrapText="1"/>
      <protection/>
    </xf>
    <xf numFmtId="4" fontId="0" fillId="0" borderId="11" xfId="51" applyNumberFormat="1" applyBorder="1" applyAlignment="1">
      <alignment vertical="center"/>
      <protection/>
    </xf>
    <xf numFmtId="4" fontId="0" fillId="0" borderId="11" xfId="51" applyNumberFormat="1" applyFont="1" applyBorder="1" applyAlignment="1">
      <alignment vertical="center" wrapText="1"/>
      <protection/>
    </xf>
    <xf numFmtId="166" fontId="22" fillId="0" borderId="11" xfId="51" applyNumberFormat="1" applyFont="1" applyBorder="1" applyAlignment="1">
      <alignment vertical="center"/>
      <protection/>
    </xf>
    <xf numFmtId="166" fontId="0" fillId="0" borderId="11" xfId="51" applyNumberFormat="1" applyBorder="1" applyAlignment="1">
      <alignment vertical="center"/>
      <protection/>
    </xf>
    <xf numFmtId="0" fontId="0" fillId="0" borderId="11" xfId="51" applyBorder="1" applyAlignment="1">
      <alignment vertical="center"/>
      <protection/>
    </xf>
    <xf numFmtId="4" fontId="23" fillId="24" borderId="11" xfId="51" applyNumberFormat="1" applyFont="1" applyFill="1" applyBorder="1" applyAlignment="1">
      <alignment vertical="center"/>
      <protection/>
    </xf>
    <xf numFmtId="4" fontId="23" fillId="24" borderId="11" xfId="51" applyNumberFormat="1" applyFont="1" applyFill="1" applyBorder="1" applyAlignment="1">
      <alignment vertical="center" wrapText="1"/>
      <protection/>
    </xf>
    <xf numFmtId="4" fontId="25" fillId="0" borderId="11" xfId="51" applyNumberFormat="1" applyFont="1" applyBorder="1" applyAlignment="1">
      <alignment vertical="center"/>
      <protection/>
    </xf>
    <xf numFmtId="4" fontId="23" fillId="0" borderId="11" xfId="51" applyNumberFormat="1" applyFont="1" applyBorder="1" applyAlignment="1">
      <alignment vertical="center"/>
      <protection/>
    </xf>
    <xf numFmtId="0" fontId="40" fillId="0" borderId="0" xfId="51" applyFont="1" applyAlignment="1">
      <alignment vertical="center"/>
      <protection/>
    </xf>
    <xf numFmtId="0" fontId="41" fillId="0" borderId="0" xfId="51" applyFont="1" applyAlignment="1">
      <alignment vertical="center"/>
      <protection/>
    </xf>
    <xf numFmtId="0" fontId="0" fillId="0" borderId="11" xfId="51" applyFont="1" applyBorder="1" applyAlignment="1">
      <alignment vertical="center"/>
      <protection/>
    </xf>
    <xf numFmtId="0" fontId="38" fillId="0" borderId="11" xfId="51" applyFont="1" applyBorder="1" applyAlignment="1">
      <alignment vertical="center" wrapText="1"/>
      <protection/>
    </xf>
    <xf numFmtId="0" fontId="0" fillId="0" borderId="11" xfId="51" applyFont="1" applyBorder="1" applyAlignment="1">
      <alignment horizontal="left" vertical="center"/>
      <protection/>
    </xf>
    <xf numFmtId="0" fontId="42" fillId="0" borderId="11" xfId="51" applyFont="1" applyBorder="1" applyAlignment="1">
      <alignment vertical="center" wrapText="1"/>
      <protection/>
    </xf>
    <xf numFmtId="4" fontId="23" fillId="0" borderId="11" xfId="51" applyNumberFormat="1" applyFont="1" applyBorder="1" applyAlignment="1">
      <alignment vertical="center" wrapText="1"/>
      <protection/>
    </xf>
    <xf numFmtId="0" fontId="42" fillId="24" borderId="11" xfId="51" applyFont="1" applyFill="1" applyBorder="1" applyAlignment="1">
      <alignment vertical="center" wrapText="1"/>
      <protection/>
    </xf>
    <xf numFmtId="4" fontId="0" fillId="24" borderId="11" xfId="51" applyNumberFormat="1" applyFill="1" applyBorder="1" applyAlignment="1">
      <alignment vertical="center"/>
      <protection/>
    </xf>
    <xf numFmtId="0" fontId="43" fillId="24" borderId="11" xfId="51" applyFont="1" applyFill="1" applyBorder="1" applyAlignment="1">
      <alignment vertical="center" wrapText="1"/>
      <protection/>
    </xf>
    <xf numFmtId="0" fontId="44" fillId="24" borderId="11" xfId="51" applyFont="1" applyFill="1" applyBorder="1" applyAlignment="1">
      <alignment vertical="center"/>
      <protection/>
    </xf>
    <xf numFmtId="0" fontId="0" fillId="24" borderId="11" xfId="51" applyFont="1" applyFill="1" applyBorder="1" applyAlignment="1">
      <alignment horizontal="center" vertical="center"/>
      <protection/>
    </xf>
    <xf numFmtId="0" fontId="45" fillId="24" borderId="11" xfId="51" applyFont="1" applyFill="1" applyBorder="1" applyAlignment="1">
      <alignment vertical="center" wrapText="1"/>
      <protection/>
    </xf>
    <xf numFmtId="4" fontId="0" fillId="24" borderId="11" xfId="51" applyNumberFormat="1" applyFont="1" applyFill="1" applyBorder="1" applyAlignment="1">
      <alignment vertical="center"/>
      <protection/>
    </xf>
    <xf numFmtId="0" fontId="46" fillId="24" borderId="11" xfId="51" applyFont="1" applyFill="1" applyBorder="1" applyAlignment="1">
      <alignment vertical="center" wrapText="1"/>
      <protection/>
    </xf>
    <xf numFmtId="167" fontId="0" fillId="0" borderId="11" xfId="51" applyNumberFormat="1" applyBorder="1" applyAlignment="1">
      <alignment horizontal="right" vertical="center"/>
      <protection/>
    </xf>
    <xf numFmtId="4" fontId="0" fillId="24" borderId="11" xfId="51" applyNumberFormat="1" applyFont="1" applyFill="1" applyBorder="1" applyAlignment="1">
      <alignment vertical="center" wrapText="1"/>
      <protection/>
    </xf>
    <xf numFmtId="0" fontId="23" fillId="24" borderId="11" xfId="51" applyFont="1" applyFill="1" applyBorder="1" applyAlignment="1">
      <alignment vertical="center"/>
      <protection/>
    </xf>
    <xf numFmtId="4" fontId="23" fillId="20" borderId="11" xfId="51" applyNumberFormat="1" applyFont="1" applyFill="1" applyBorder="1" applyAlignment="1">
      <alignment vertical="center"/>
      <protection/>
    </xf>
    <xf numFmtId="4" fontId="23" fillId="20" borderId="11" xfId="51" applyNumberFormat="1" applyFont="1" applyFill="1" applyBorder="1" applyAlignment="1">
      <alignment vertical="center" wrapText="1"/>
      <protection/>
    </xf>
    <xf numFmtId="4" fontId="0" fillId="20" borderId="11" xfId="51" applyNumberFormat="1" applyFill="1" applyBorder="1" applyAlignment="1">
      <alignment vertical="center"/>
      <protection/>
    </xf>
    <xf numFmtId="0" fontId="23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top"/>
    </xf>
    <xf numFmtId="0" fontId="24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4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" fontId="22" fillId="24" borderId="10" xfId="0" applyNumberFormat="1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4" fontId="22" fillId="2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2" fillId="0" borderId="13" xfId="0" applyFont="1" applyBorder="1" applyAlignment="1">
      <alignment vertical="center" wrapText="1"/>
    </xf>
    <xf numFmtId="4" fontId="22" fillId="24" borderId="14" xfId="0" applyNumberFormat="1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4" fontId="22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4" fontId="52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7" fillId="24" borderId="10" xfId="0" applyFont="1" applyFill="1" applyBorder="1" applyAlignment="1">
      <alignment horizontal="right" wrapText="1"/>
    </xf>
    <xf numFmtId="4" fontId="37" fillId="24" borderId="10" xfId="59" applyNumberFormat="1" applyFont="1" applyFill="1" applyBorder="1" applyAlignment="1" applyProtection="1">
      <alignment/>
      <protection locked="0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right" vertical="center"/>
    </xf>
    <xf numFmtId="4" fontId="25" fillId="0" borderId="16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5" fillId="0" borderId="16" xfId="0" applyFont="1" applyBorder="1" applyAlignment="1">
      <alignment horizontal="right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4" fontId="22" fillId="0" borderId="16" xfId="0" applyNumberFormat="1" applyFont="1" applyBorder="1" applyAlignment="1">
      <alignment horizontal="right"/>
    </xf>
    <xf numFmtId="0" fontId="25" fillId="0" borderId="16" xfId="0" applyFont="1" applyBorder="1" applyAlignment="1">
      <alignment/>
    </xf>
    <xf numFmtId="4" fontId="25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4" fontId="22" fillId="0" borderId="16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0" fontId="19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17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1" fillId="20" borderId="10" xfId="0" applyFont="1" applyFill="1" applyBorder="1" applyAlignment="1">
      <alignment horizontal="center" vertical="center" wrapText="1"/>
    </xf>
    <xf numFmtId="0" fontId="36" fillId="2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 indent="1"/>
    </xf>
    <xf numFmtId="4" fontId="37" fillId="24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4" fontId="36" fillId="0" borderId="10" xfId="0" applyNumberFormat="1" applyFont="1" applyBorder="1" applyAlignment="1">
      <alignment horizontal="right" wrapText="1"/>
    </xf>
    <xf numFmtId="4" fontId="37" fillId="0" borderId="10" xfId="0" applyNumberFormat="1" applyFont="1" applyBorder="1" applyAlignment="1">
      <alignment horizontal="right" wrapText="1"/>
    </xf>
    <xf numFmtId="4" fontId="37" fillId="24" borderId="10" xfId="0" applyNumberFormat="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left" wrapText="1" indent="1"/>
    </xf>
    <xf numFmtId="0" fontId="31" fillId="0" borderId="0" xfId="0" applyFont="1" applyFill="1" applyBorder="1" applyAlignment="1">
      <alignment horizontal="left" wrapText="1" indent="1"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168" fontId="0" fillId="0" borderId="17" xfId="59" applyBorder="1" applyAlignment="1">
      <alignment vertical="center"/>
    </xf>
    <xf numFmtId="168" fontId="0" fillId="25" borderId="18" xfId="59" applyFill="1" applyBorder="1" applyAlignment="1">
      <alignment vertical="center"/>
    </xf>
    <xf numFmtId="168" fontId="0" fillId="25" borderId="10" xfId="59" applyFill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19" fillId="0" borderId="0" xfId="51" applyFont="1" applyBorder="1" applyAlignment="1">
      <alignment horizontal="center" vertical="center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23" fillId="20" borderId="11" xfId="51" applyFont="1" applyFill="1" applyBorder="1" applyAlignment="1">
      <alignment horizontal="center" vertical="center"/>
      <protection/>
    </xf>
    <xf numFmtId="0" fontId="23" fillId="20" borderId="11" xfId="51" applyFont="1" applyFill="1" applyBorder="1" applyAlignment="1">
      <alignment horizontal="center" vertical="center" wrapText="1"/>
      <protection/>
    </xf>
    <xf numFmtId="0" fontId="23" fillId="0" borderId="11" xfId="51" applyFont="1" applyBorder="1" applyAlignment="1">
      <alignment horizontal="center" vertical="center"/>
      <protection/>
    </xf>
    <xf numFmtId="0" fontId="23" fillId="24" borderId="11" xfId="5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5" fillId="0" borderId="16" xfId="0" applyFont="1" applyBorder="1" applyAlignment="1">
      <alignment horizontal="right"/>
    </xf>
    <xf numFmtId="0" fontId="29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/>
    </xf>
    <xf numFmtId="0" fontId="31" fillId="20" borderId="20" xfId="51" applyFont="1" applyFill="1" applyBorder="1" applyAlignment="1">
      <alignment horizontal="center" vertical="center" wrapText="1"/>
      <protection/>
    </xf>
    <xf numFmtId="0" fontId="32" fillId="20" borderId="20" xfId="51" applyFont="1" applyFill="1" applyBorder="1" applyAlignment="1">
      <alignment horizontal="center" vertical="center" wrapText="1"/>
      <protection/>
    </xf>
    <xf numFmtId="0" fontId="33" fillId="0" borderId="20" xfId="51" applyFont="1" applyBorder="1" applyAlignment="1">
      <alignment horizontal="center" vertical="center" wrapText="1"/>
      <protection/>
    </xf>
    <xf numFmtId="0" fontId="34" fillId="0" borderId="20" xfId="51" applyFont="1" applyBorder="1" applyAlignment="1">
      <alignment horizontal="center" vertical="center" wrapText="1"/>
      <protection/>
    </xf>
    <xf numFmtId="3" fontId="33" fillId="0" borderId="20" xfId="51" applyNumberFormat="1" applyFont="1" applyBorder="1" applyAlignment="1">
      <alignment horizontal="center" vertical="center" wrapText="1"/>
      <protection/>
    </xf>
    <xf numFmtId="0" fontId="1" fillId="0" borderId="20" xfId="51" applyFont="1" applyBorder="1" applyAlignment="1">
      <alignment horizontal="center" vertical="top" wrapText="1"/>
      <protection/>
    </xf>
    <xf numFmtId="0" fontId="31" fillId="0" borderId="20" xfId="51" applyFont="1" applyBorder="1" applyAlignment="1">
      <alignment horizontal="left" vertical="top" wrapText="1"/>
      <protection/>
    </xf>
    <xf numFmtId="4" fontId="1" fillId="0" borderId="20" xfId="51" applyNumberFormat="1" applyFont="1" applyBorder="1" applyAlignment="1">
      <alignment horizontal="right" vertical="top" wrapText="1"/>
      <protection/>
    </xf>
    <xf numFmtId="0" fontId="1" fillId="0" borderId="20" xfId="51" applyFont="1" applyBorder="1" applyAlignment="1">
      <alignment horizontal="left" vertical="top" wrapText="1"/>
      <protection/>
    </xf>
    <xf numFmtId="0" fontId="32" fillId="0" borderId="20" xfId="51" applyFont="1" applyBorder="1" applyAlignment="1">
      <alignment horizontal="left" vertical="top" wrapText="1"/>
      <protection/>
    </xf>
    <xf numFmtId="4" fontId="32" fillId="0" borderId="20" xfId="51" applyNumberFormat="1" applyFont="1" applyBorder="1" applyAlignment="1">
      <alignment horizontal="right" vertical="top" wrapText="1"/>
      <protection/>
    </xf>
    <xf numFmtId="4" fontId="35" fillId="0" borderId="20" xfId="51" applyNumberFormat="1" applyFont="1" applyBorder="1" applyAlignment="1">
      <alignment horizontal="right" vertical="top" wrapText="1"/>
      <protection/>
    </xf>
    <xf numFmtId="4" fontId="31" fillId="0" borderId="20" xfId="51" applyNumberFormat="1" applyFont="1" applyBorder="1" applyAlignment="1">
      <alignment horizontal="right" vertical="top" wrapText="1"/>
      <protection/>
    </xf>
    <xf numFmtId="0" fontId="31" fillId="21" borderId="20" xfId="51" applyFont="1" applyFill="1" applyBorder="1" applyAlignment="1">
      <alignment horizontal="center" vertical="top" wrapText="1"/>
      <protection/>
    </xf>
    <xf numFmtId="0" fontId="1" fillId="21" borderId="20" xfId="51" applyFont="1" applyFill="1" applyBorder="1" applyAlignment="1">
      <alignment horizontal="center" vertical="top" wrapText="1"/>
      <protection/>
    </xf>
    <xf numFmtId="0" fontId="31" fillId="21" borderId="20" xfId="51" applyFont="1" applyFill="1" applyBorder="1" applyAlignment="1">
      <alignment horizontal="left" vertical="top" wrapText="1"/>
      <protection/>
    </xf>
    <xf numFmtId="4" fontId="31" fillId="21" borderId="20" xfId="51" applyNumberFormat="1" applyFont="1" applyFill="1" applyBorder="1" applyAlignment="1">
      <alignment horizontal="right" vertical="top" wrapText="1"/>
      <protection/>
    </xf>
    <xf numFmtId="0" fontId="31" fillId="0" borderId="20" xfId="51" applyFont="1" applyFill="1" applyBorder="1" applyAlignment="1">
      <alignment horizontal="center" vertical="top" wrapText="1"/>
      <protection/>
    </xf>
    <xf numFmtId="0" fontId="1" fillId="0" borderId="20" xfId="51" applyFont="1" applyFill="1" applyBorder="1" applyAlignment="1">
      <alignment horizontal="center" vertical="top" wrapText="1"/>
      <protection/>
    </xf>
    <xf numFmtId="49" fontId="31" fillId="0" borderId="20" xfId="51" applyNumberFormat="1" applyFont="1" applyFill="1" applyBorder="1" applyAlignment="1">
      <alignment horizontal="left" vertical="top" wrapText="1"/>
      <protection/>
    </xf>
    <xf numFmtId="4" fontId="31" fillId="0" borderId="20" xfId="51" applyNumberFormat="1" applyFont="1" applyFill="1" applyBorder="1" applyAlignment="1">
      <alignment horizontal="right" vertical="top" wrapText="1"/>
      <protection/>
    </xf>
    <xf numFmtId="0" fontId="1" fillId="0" borderId="20" xfId="51" applyFont="1" applyFill="1" applyBorder="1" applyAlignment="1">
      <alignment horizontal="left" vertical="top" wrapText="1"/>
      <protection/>
    </xf>
    <xf numFmtId="0" fontId="31" fillId="0" borderId="20" xfId="51" applyFont="1" applyFill="1" applyBorder="1" applyAlignment="1">
      <alignment horizontal="left" vertical="top" wrapText="1"/>
      <protection/>
    </xf>
    <xf numFmtId="0" fontId="31" fillId="26" borderId="20" xfId="51" applyFont="1" applyFill="1" applyBorder="1" applyAlignment="1">
      <alignment horizontal="center" vertical="top" wrapText="1"/>
      <protection/>
    </xf>
    <xf numFmtId="0" fontId="1" fillId="26" borderId="20" xfId="51" applyFont="1" applyFill="1" applyBorder="1" applyAlignment="1">
      <alignment horizontal="center" vertical="top" wrapText="1"/>
      <protection/>
    </xf>
    <xf numFmtId="0" fontId="31" fillId="26" borderId="20" xfId="51" applyFont="1" applyFill="1" applyBorder="1" applyAlignment="1">
      <alignment horizontal="left" vertical="top" wrapText="1"/>
      <protection/>
    </xf>
    <xf numFmtId="4" fontId="31" fillId="26" borderId="20" xfId="51" applyNumberFormat="1" applyFont="1" applyFill="1" applyBorder="1" applyAlignment="1">
      <alignment horizontal="right" vertical="top" wrapText="1"/>
      <protection/>
    </xf>
    <xf numFmtId="0" fontId="1" fillId="24" borderId="20" xfId="51" applyFont="1" applyFill="1" applyBorder="1" applyAlignment="1">
      <alignment horizontal="center" vertical="top" wrapText="1"/>
      <protection/>
    </xf>
    <xf numFmtId="0" fontId="31" fillId="24" borderId="20" xfId="51" applyFont="1" applyFill="1" applyBorder="1" applyAlignment="1">
      <alignment horizontal="left" vertical="top" wrapText="1"/>
      <protection/>
    </xf>
    <xf numFmtId="4" fontId="31" fillId="24" borderId="20" xfId="51" applyNumberFormat="1" applyFont="1" applyFill="1" applyBorder="1" applyAlignment="1">
      <alignment horizontal="right" vertical="top" wrapText="1"/>
      <protection/>
    </xf>
    <xf numFmtId="0" fontId="0" fillId="0" borderId="20" xfId="51" applyBorder="1" applyAlignment="1">
      <alignment vertical="center"/>
      <protection/>
    </xf>
    <xf numFmtId="0" fontId="31" fillId="24" borderId="20" xfId="51" applyFont="1" applyFill="1" applyBorder="1" applyAlignment="1">
      <alignment horizontal="center" vertical="top" wrapText="1"/>
      <protection/>
    </xf>
    <xf numFmtId="0" fontId="31" fillId="0" borderId="20" xfId="51" applyFont="1" applyBorder="1" applyAlignment="1">
      <alignment horizontal="center" vertical="top" wrapText="1"/>
      <protection/>
    </xf>
    <xf numFmtId="0" fontId="36" fillId="24" borderId="20" xfId="51" applyFont="1" applyFill="1" applyBorder="1" applyAlignment="1">
      <alignment horizontal="left" vertical="top" wrapText="1"/>
      <protection/>
    </xf>
    <xf numFmtId="0" fontId="37" fillId="0" borderId="20" xfId="51" applyFont="1" applyBorder="1" applyAlignment="1">
      <alignment horizontal="left" vertical="top" wrapText="1"/>
      <protection/>
    </xf>
    <xf numFmtId="0" fontId="36" fillId="0" borderId="20" xfId="51" applyFont="1" applyBorder="1" applyAlignment="1">
      <alignment horizontal="left" vertical="top" wrapText="1"/>
      <protection/>
    </xf>
    <xf numFmtId="0" fontId="36" fillId="21" borderId="20" xfId="51" applyFont="1" applyFill="1" applyBorder="1" applyAlignment="1">
      <alignment horizontal="left" vertical="top" wrapText="1"/>
      <protection/>
    </xf>
    <xf numFmtId="0" fontId="0" fillId="0" borderId="0" xfId="51" applyFont="1" applyBorder="1" applyAlignment="1">
      <alignment vertical="center"/>
      <protection/>
    </xf>
    <xf numFmtId="0" fontId="23" fillId="0" borderId="20" xfId="51" applyFont="1" applyBorder="1">
      <alignment/>
      <protection/>
    </xf>
    <xf numFmtId="0" fontId="1" fillId="24" borderId="20" xfId="51" applyFont="1" applyFill="1" applyBorder="1" applyAlignment="1">
      <alignment horizontal="left" vertical="top" wrapText="1"/>
      <protection/>
    </xf>
    <xf numFmtId="4" fontId="1" fillId="24" borderId="20" xfId="51" applyNumberFormat="1" applyFont="1" applyFill="1" applyBorder="1" applyAlignment="1">
      <alignment horizontal="right" vertical="top" wrapText="1"/>
      <protection/>
    </xf>
    <xf numFmtId="0" fontId="0" fillId="0" borderId="20" xfId="51" applyBorder="1">
      <alignment/>
      <protection/>
    </xf>
    <xf numFmtId="0" fontId="31" fillId="21" borderId="21" xfId="51" applyFont="1" applyFill="1" applyBorder="1" applyAlignment="1">
      <alignment horizontal="center" vertical="top" wrapText="1"/>
      <protection/>
    </xf>
    <xf numFmtId="0" fontId="31" fillId="21" borderId="21" xfId="51" applyFont="1" applyFill="1" applyBorder="1" applyAlignment="1">
      <alignment horizontal="left" vertical="top" wrapText="1"/>
      <protection/>
    </xf>
    <xf numFmtId="4" fontId="31" fillId="21" borderId="21" xfId="51" applyNumberFormat="1" applyFont="1" applyFill="1" applyBorder="1" applyAlignment="1">
      <alignment horizontal="right" vertical="top" wrapText="1"/>
      <protection/>
    </xf>
    <xf numFmtId="0" fontId="31" fillId="27" borderId="22" xfId="51" applyFont="1" applyFill="1" applyBorder="1" applyAlignment="1">
      <alignment horizontal="center" vertical="center" wrapText="1"/>
      <protection/>
    </xf>
    <xf numFmtId="0" fontId="31" fillId="27" borderId="23" xfId="51" applyFont="1" applyFill="1" applyBorder="1" applyAlignment="1">
      <alignment horizontal="center" vertical="center" wrapText="1"/>
      <protection/>
    </xf>
    <xf numFmtId="0" fontId="31" fillId="27" borderId="23" xfId="51" applyFont="1" applyFill="1" applyBorder="1" applyAlignment="1">
      <alignment horizontal="left" vertical="center" wrapText="1"/>
      <protection/>
    </xf>
    <xf numFmtId="4" fontId="36" fillId="27" borderId="23" xfId="51" applyNumberFormat="1" applyFont="1" applyFill="1" applyBorder="1" applyAlignment="1">
      <alignment horizontal="right" vertical="center" wrapText="1"/>
      <protection/>
    </xf>
    <xf numFmtId="4" fontId="36" fillId="27" borderId="24" xfId="51" applyNumberFormat="1" applyFont="1" applyFill="1" applyBorder="1" applyAlignment="1">
      <alignment horizontal="right" vertical="center" wrapText="1"/>
      <protection/>
    </xf>
    <xf numFmtId="0" fontId="23" fillId="20" borderId="20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3" fillId="21" borderId="20" xfId="0" applyFont="1" applyFill="1" applyBorder="1" applyAlignment="1">
      <alignment horizontal="right"/>
    </xf>
    <xf numFmtId="0" fontId="23" fillId="21" borderId="20" xfId="0" applyFont="1" applyFill="1" applyBorder="1" applyAlignment="1">
      <alignment horizontal="right" vertical="center" wrapText="1"/>
    </xf>
    <xf numFmtId="0" fontId="23" fillId="21" borderId="20" xfId="0" applyFont="1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164" fontId="0" fillId="21" borderId="20" xfId="0" applyNumberFormat="1" applyFill="1" applyBorder="1" applyAlignment="1">
      <alignment vertical="center"/>
    </xf>
    <xf numFmtId="0" fontId="0" fillId="0" borderId="20" xfId="0" applyFont="1" applyBorder="1" applyAlignment="1">
      <alignment horizontal="right"/>
    </xf>
    <xf numFmtId="0" fontId="25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 shrinkToFit="1"/>
    </xf>
    <xf numFmtId="4" fontId="0" fillId="0" borderId="20" xfId="0" applyNumberFormat="1" applyFon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22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25" fillId="21" borderId="20" xfId="0" applyFont="1" applyFill="1" applyBorder="1" applyAlignment="1">
      <alignment horizontal="right" vertical="center" wrapText="1"/>
    </xf>
    <xf numFmtId="0" fontId="23" fillId="21" borderId="20" xfId="0" applyFont="1" applyFill="1" applyBorder="1" applyAlignment="1">
      <alignment horizontal="center" vertical="center"/>
    </xf>
    <xf numFmtId="0" fontId="25" fillId="21" borderId="20" xfId="0" applyFont="1" applyFill="1" applyBorder="1" applyAlignment="1">
      <alignment vertical="center"/>
    </xf>
    <xf numFmtId="4" fontId="0" fillId="21" borderId="20" xfId="0" applyNumberFormat="1" applyFont="1" applyFill="1" applyBorder="1" applyAlignment="1">
      <alignment vertical="center"/>
    </xf>
    <xf numFmtId="4" fontId="0" fillId="21" borderId="20" xfId="0" applyNumberFormat="1" applyFill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3" fillId="21" borderId="20" xfId="0" applyFont="1" applyFill="1" applyBorder="1" applyAlignment="1">
      <alignment/>
    </xf>
    <xf numFmtId="0" fontId="25" fillId="21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25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165" fontId="0" fillId="0" borderId="20" xfId="0" applyNumberFormat="1" applyFont="1" applyBorder="1" applyAlignment="1">
      <alignment horizontal="center" vertical="center"/>
    </xf>
    <xf numFmtId="0" fontId="25" fillId="21" borderId="20" xfId="0" applyFont="1" applyFill="1" applyBorder="1" applyAlignment="1">
      <alignment vertical="center" wrapText="1"/>
    </xf>
    <xf numFmtId="0" fontId="23" fillId="0" borderId="20" xfId="0" applyFont="1" applyBorder="1" applyAlignment="1">
      <alignment/>
    </xf>
    <xf numFmtId="0" fontId="25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wrapText="1"/>
    </xf>
    <xf numFmtId="4" fontId="26" fillId="0" borderId="20" xfId="0" applyNumberFormat="1" applyFont="1" applyBorder="1" applyAlignment="1">
      <alignment horizontal="right" vertical="center"/>
    </xf>
    <xf numFmtId="0" fontId="42" fillId="0" borderId="20" xfId="0" applyFont="1" applyBorder="1" applyAlignment="1">
      <alignment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20" xfId="0" applyFont="1" applyBorder="1" applyAlignment="1">
      <alignment wrapText="1"/>
    </xf>
    <xf numFmtId="0" fontId="42" fillId="0" borderId="20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23" fillId="21" borderId="20" xfId="0" applyFont="1" applyFill="1" applyBorder="1" applyAlignment="1">
      <alignment horizontal="center" vertical="center"/>
    </xf>
    <xf numFmtId="4" fontId="28" fillId="21" borderId="20" xfId="0" applyNumberFormat="1" applyFont="1" applyFill="1" applyBorder="1" applyAlignment="1">
      <alignment horizontal="center" vertical="center"/>
    </xf>
    <xf numFmtId="4" fontId="28" fillId="21" borderId="20" xfId="0" applyNumberFormat="1" applyFont="1" applyFill="1" applyBorder="1" applyAlignment="1">
      <alignment vertical="center"/>
    </xf>
    <xf numFmtId="0" fontId="23" fillId="28" borderId="11" xfId="51" applyFont="1" applyFill="1" applyBorder="1" applyAlignment="1">
      <alignment horizontal="center" vertical="center" wrapText="1"/>
      <protection/>
    </xf>
    <xf numFmtId="0" fontId="23" fillId="29" borderId="11" xfId="51" applyFont="1" applyFill="1" applyBorder="1" applyAlignment="1">
      <alignment horizontal="center" vertical="center"/>
      <protection/>
    </xf>
    <xf numFmtId="0" fontId="0" fillId="29" borderId="11" xfId="51" applyFont="1" applyFill="1" applyBorder="1" applyAlignment="1">
      <alignment vertical="center"/>
      <protection/>
    </xf>
    <xf numFmtId="0" fontId="39" fillId="29" borderId="11" xfId="51" applyFont="1" applyFill="1" applyBorder="1" applyAlignment="1">
      <alignment horizontal="center" vertical="center" wrapText="1"/>
      <protection/>
    </xf>
    <xf numFmtId="4" fontId="23" fillId="0" borderId="11" xfId="51" applyNumberFormat="1" applyFont="1" applyBorder="1" applyAlignment="1">
      <alignment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91"/>
  <sheetViews>
    <sheetView tabSelected="1" view="pageLayout" workbookViewId="0" topLeftCell="A1">
      <selection activeCell="H11" sqref="H11"/>
    </sheetView>
  </sheetViews>
  <sheetFormatPr defaultColWidth="9.00390625" defaultRowHeight="12.75"/>
  <cols>
    <col min="1" max="1" width="6.875" style="0" customWidth="1"/>
    <col min="2" max="2" width="22.375" style="0" customWidth="1"/>
    <col min="3" max="3" width="6.00390625" style="0" customWidth="1"/>
    <col min="4" max="4" width="38.00390625" style="0" customWidth="1"/>
    <col min="5" max="5" width="16.875" style="0" customWidth="1"/>
    <col min="6" max="6" width="15.75390625" style="0" customWidth="1"/>
    <col min="7" max="7" width="22.00390625" style="0" customWidth="1"/>
  </cols>
  <sheetData>
    <row r="1" spans="2:4" ht="18">
      <c r="B1" s="1"/>
      <c r="C1" s="1"/>
      <c r="D1" s="1"/>
    </row>
    <row r="2" spans="2:4" ht="16.5">
      <c r="B2" s="167" t="s">
        <v>0</v>
      </c>
      <c r="C2" s="167"/>
      <c r="D2" s="167"/>
    </row>
    <row r="3" spans="2:7" ht="18">
      <c r="B3" s="1"/>
      <c r="C3" s="1"/>
      <c r="D3" s="1"/>
      <c r="G3" s="2" t="s">
        <v>1</v>
      </c>
    </row>
    <row r="4" spans="1:7" ht="12.75" customHeight="1">
      <c r="A4" s="245" t="s">
        <v>2</v>
      </c>
      <c r="B4" s="246" t="s">
        <v>3</v>
      </c>
      <c r="C4" s="245" t="s">
        <v>4</v>
      </c>
      <c r="D4" s="245" t="s">
        <v>5</v>
      </c>
      <c r="E4" s="245" t="s">
        <v>512</v>
      </c>
      <c r="F4" s="245"/>
      <c r="G4" s="245"/>
    </row>
    <row r="5" spans="1:7" ht="12.75">
      <c r="A5" s="245"/>
      <c r="B5" s="246"/>
      <c r="C5" s="245"/>
      <c r="D5" s="245"/>
      <c r="E5" s="245" t="s">
        <v>6</v>
      </c>
      <c r="F5" s="245" t="s">
        <v>7</v>
      </c>
      <c r="G5" s="245"/>
    </row>
    <row r="6" spans="1:7" ht="12.75">
      <c r="A6" s="245"/>
      <c r="B6" s="246"/>
      <c r="C6" s="245"/>
      <c r="D6" s="245"/>
      <c r="E6" s="245"/>
      <c r="F6" s="247" t="s">
        <v>8</v>
      </c>
      <c r="G6" s="248" t="s">
        <v>9</v>
      </c>
    </row>
    <row r="7" spans="1:7" ht="12.75">
      <c r="A7" s="249">
        <v>1</v>
      </c>
      <c r="B7" s="250">
        <v>2</v>
      </c>
      <c r="C7" s="249">
        <v>3</v>
      </c>
      <c r="D7" s="249">
        <v>4</v>
      </c>
      <c r="E7" s="249"/>
      <c r="F7" s="249"/>
      <c r="G7" s="249"/>
    </row>
    <row r="8" spans="1:7" ht="17.25" customHeight="1">
      <c r="A8" s="251" t="s">
        <v>10</v>
      </c>
      <c r="B8" s="252"/>
      <c r="C8" s="253"/>
      <c r="D8" s="253" t="s">
        <v>11</v>
      </c>
      <c r="E8" s="254"/>
      <c r="F8" s="254"/>
      <c r="G8" s="255"/>
    </row>
    <row r="9" spans="1:7" ht="60">
      <c r="A9" s="256"/>
      <c r="B9" s="257" t="s">
        <v>12</v>
      </c>
      <c r="C9" s="258">
        <v>6290</v>
      </c>
      <c r="D9" s="259" t="s">
        <v>13</v>
      </c>
      <c r="E9" s="260">
        <v>58000</v>
      </c>
      <c r="F9" s="260">
        <v>0</v>
      </c>
      <c r="G9" s="261">
        <v>58000</v>
      </c>
    </row>
    <row r="10" spans="1:7" ht="12.75">
      <c r="A10" s="256"/>
      <c r="B10" s="262" t="s">
        <v>14</v>
      </c>
      <c r="C10" s="263"/>
      <c r="D10" s="264"/>
      <c r="E10" s="265">
        <f>SUM(E9:E9)</f>
        <v>58000</v>
      </c>
      <c r="F10" s="265">
        <f>SUM(F9:F9)</f>
        <v>0</v>
      </c>
      <c r="G10" s="265">
        <f>SUM(G9:G9)</f>
        <v>58000</v>
      </c>
    </row>
    <row r="11" spans="1:7" ht="12.75">
      <c r="A11" s="256"/>
      <c r="B11" s="257" t="s">
        <v>15</v>
      </c>
      <c r="C11" s="263"/>
      <c r="D11" s="264"/>
      <c r="E11" s="266">
        <f>E10</f>
        <v>58000</v>
      </c>
      <c r="F11" s="266">
        <f>F10</f>
        <v>0</v>
      </c>
      <c r="G11" s="266">
        <f>G10</f>
        <v>58000</v>
      </c>
    </row>
    <row r="12" spans="1:7" ht="21.75" customHeight="1">
      <c r="A12" s="251" t="s">
        <v>16</v>
      </c>
      <c r="B12" s="267"/>
      <c r="C12" s="268"/>
      <c r="D12" s="269" t="s">
        <v>17</v>
      </c>
      <c r="E12" s="270"/>
      <c r="F12" s="270"/>
      <c r="G12" s="271"/>
    </row>
    <row r="13" spans="1:7" ht="72">
      <c r="A13" s="256"/>
      <c r="B13" s="257" t="s">
        <v>18</v>
      </c>
      <c r="C13" s="258" t="s">
        <v>19</v>
      </c>
      <c r="D13" s="272" t="s">
        <v>20</v>
      </c>
      <c r="E13" s="260">
        <v>7000</v>
      </c>
      <c r="F13" s="260">
        <v>7000</v>
      </c>
      <c r="G13" s="261">
        <v>0</v>
      </c>
    </row>
    <row r="14" spans="1:7" ht="12.75">
      <c r="A14" s="256"/>
      <c r="B14" s="257" t="s">
        <v>21</v>
      </c>
      <c r="C14" s="258"/>
      <c r="D14" s="273"/>
      <c r="E14" s="266">
        <f>SUM(E13)</f>
        <v>7000</v>
      </c>
      <c r="F14" s="266">
        <f>SUM(F13)</f>
        <v>7000</v>
      </c>
      <c r="G14" s="266">
        <f>SUM(G13)</f>
        <v>0</v>
      </c>
    </row>
    <row r="15" spans="1:7" ht="19.5" customHeight="1">
      <c r="A15" s="274">
        <v>700</v>
      </c>
      <c r="B15" s="275"/>
      <c r="C15" s="268"/>
      <c r="D15" s="269" t="s">
        <v>22</v>
      </c>
      <c r="E15" s="270"/>
      <c r="F15" s="270"/>
      <c r="G15" s="271"/>
    </row>
    <row r="16" spans="1:7" ht="23.25" customHeight="1">
      <c r="A16" s="276"/>
      <c r="B16" s="277" t="s">
        <v>23</v>
      </c>
      <c r="C16" s="258" t="s">
        <v>24</v>
      </c>
      <c r="D16" s="272" t="s">
        <v>25</v>
      </c>
      <c r="E16" s="260">
        <v>500</v>
      </c>
      <c r="F16" s="260">
        <v>500</v>
      </c>
      <c r="G16" s="261">
        <v>0</v>
      </c>
    </row>
    <row r="17" spans="1:7" ht="72">
      <c r="A17" s="276"/>
      <c r="B17" s="277"/>
      <c r="C17" s="258" t="s">
        <v>26</v>
      </c>
      <c r="D17" s="272" t="s">
        <v>20</v>
      </c>
      <c r="E17" s="260">
        <v>60000</v>
      </c>
      <c r="F17" s="260">
        <v>60000</v>
      </c>
      <c r="G17" s="261">
        <v>0</v>
      </c>
    </row>
    <row r="18" spans="1:7" ht="36">
      <c r="A18" s="276"/>
      <c r="B18" s="277"/>
      <c r="C18" s="258" t="s">
        <v>27</v>
      </c>
      <c r="D18" s="272" t="s">
        <v>28</v>
      </c>
      <c r="E18" s="260">
        <v>50000</v>
      </c>
      <c r="F18" s="260">
        <v>0</v>
      </c>
      <c r="G18" s="261">
        <v>50000</v>
      </c>
    </row>
    <row r="19" spans="1:7" ht="12.75">
      <c r="A19" s="278"/>
      <c r="B19" s="257"/>
      <c r="C19" s="279" t="s">
        <v>29</v>
      </c>
      <c r="D19" s="272" t="s">
        <v>30</v>
      </c>
      <c r="E19" s="260">
        <v>500</v>
      </c>
      <c r="F19" s="260">
        <v>500</v>
      </c>
      <c r="G19" s="261"/>
    </row>
    <row r="20" spans="1:7" ht="27" customHeight="1">
      <c r="A20" s="278"/>
      <c r="B20" s="257" t="s">
        <v>31</v>
      </c>
      <c r="C20" s="258"/>
      <c r="D20" s="273"/>
      <c r="E20" s="266">
        <f>SUM(E16:E19)</f>
        <v>111000</v>
      </c>
      <c r="F20" s="266">
        <f>SUM(F16:F19)</f>
        <v>61000</v>
      </c>
      <c r="G20" s="266">
        <f>SUM(G16:G19)</f>
        <v>50000</v>
      </c>
    </row>
    <row r="21" spans="1:7" ht="12.75">
      <c r="A21" s="274">
        <v>750</v>
      </c>
      <c r="B21" s="275"/>
      <c r="C21" s="268"/>
      <c r="D21" s="269" t="s">
        <v>32</v>
      </c>
      <c r="E21" s="271"/>
      <c r="F21" s="271"/>
      <c r="G21" s="271"/>
    </row>
    <row r="22" spans="1:7" ht="45.75" customHeight="1">
      <c r="A22" s="276"/>
      <c r="B22" s="277" t="s">
        <v>33</v>
      </c>
      <c r="C22" s="258">
        <v>2010</v>
      </c>
      <c r="D22" s="272" t="s">
        <v>34</v>
      </c>
      <c r="E22" s="260">
        <v>67944</v>
      </c>
      <c r="F22" s="260">
        <v>67944</v>
      </c>
      <c r="G22" s="261">
        <v>0</v>
      </c>
    </row>
    <row r="23" spans="1:7" ht="48">
      <c r="A23" s="276"/>
      <c r="B23" s="277"/>
      <c r="C23" s="258">
        <v>2360</v>
      </c>
      <c r="D23" s="272" t="s">
        <v>35</v>
      </c>
      <c r="E23" s="260">
        <v>2000</v>
      </c>
      <c r="F23" s="260">
        <v>2000</v>
      </c>
      <c r="G23" s="261">
        <v>0</v>
      </c>
    </row>
    <row r="24" spans="1:7" ht="12.75">
      <c r="A24" s="278"/>
      <c r="B24" s="257" t="s">
        <v>36</v>
      </c>
      <c r="C24" s="263"/>
      <c r="D24" s="264"/>
      <c r="E24" s="266">
        <f>SUM(E22:E23)</f>
        <v>69944</v>
      </c>
      <c r="F24" s="266">
        <f>SUM(F22:F23)</f>
        <v>69944</v>
      </c>
      <c r="G24" s="266">
        <f>SUM(G22:G23)</f>
        <v>0</v>
      </c>
    </row>
    <row r="25" spans="1:7" ht="24">
      <c r="A25" s="274">
        <v>751</v>
      </c>
      <c r="B25" s="275"/>
      <c r="C25" s="268"/>
      <c r="D25" s="280" t="s">
        <v>37</v>
      </c>
      <c r="E25" s="270"/>
      <c r="F25" s="270"/>
      <c r="G25" s="271"/>
    </row>
    <row r="26" spans="1:7" ht="54.75" customHeight="1">
      <c r="A26" s="278"/>
      <c r="B26" s="257" t="s">
        <v>38</v>
      </c>
      <c r="C26" s="258">
        <v>2010</v>
      </c>
      <c r="D26" s="272" t="s">
        <v>34</v>
      </c>
      <c r="E26" s="260">
        <v>1968</v>
      </c>
      <c r="F26" s="260">
        <v>1968</v>
      </c>
      <c r="G26" s="261">
        <v>0</v>
      </c>
    </row>
    <row r="27" spans="1:7" ht="12.75">
      <c r="A27" s="281"/>
      <c r="B27" s="257" t="s">
        <v>39</v>
      </c>
      <c r="C27" s="263"/>
      <c r="D27" s="264"/>
      <c r="E27" s="266">
        <f>SUM(E26)</f>
        <v>1968</v>
      </c>
      <c r="F27" s="266">
        <f>F26</f>
        <v>1968</v>
      </c>
      <c r="G27" s="266">
        <f>SUM(G26)</f>
        <v>0</v>
      </c>
    </row>
    <row r="28" spans="1:7" ht="20.25" customHeight="1">
      <c r="A28" s="274">
        <v>754</v>
      </c>
      <c r="B28" s="280"/>
      <c r="C28" s="268"/>
      <c r="D28" s="280" t="s">
        <v>40</v>
      </c>
      <c r="E28" s="271"/>
      <c r="F28" s="271"/>
      <c r="G28" s="271"/>
    </row>
    <row r="29" spans="1:7" ht="60">
      <c r="A29" s="278"/>
      <c r="B29" s="257" t="s">
        <v>41</v>
      </c>
      <c r="C29" s="258">
        <v>2010</v>
      </c>
      <c r="D29" s="272" t="s">
        <v>34</v>
      </c>
      <c r="E29" s="260">
        <v>400</v>
      </c>
      <c r="F29" s="260">
        <v>400</v>
      </c>
      <c r="G29" s="260">
        <v>0</v>
      </c>
    </row>
    <row r="30" spans="1:7" ht="12.75">
      <c r="A30" s="278"/>
      <c r="B30" s="257" t="s">
        <v>42</v>
      </c>
      <c r="C30" s="263"/>
      <c r="D30" s="264"/>
      <c r="E30" s="266">
        <f>SUM(E29)</f>
        <v>400</v>
      </c>
      <c r="F30" s="266">
        <f>SUM(F29)</f>
        <v>400</v>
      </c>
      <c r="G30" s="266">
        <f>SUM(G29)</f>
        <v>0</v>
      </c>
    </row>
    <row r="31" spans="1:7" ht="12.75">
      <c r="A31" s="274">
        <v>756</v>
      </c>
      <c r="B31" s="280"/>
      <c r="C31" s="268"/>
      <c r="D31" s="269" t="s">
        <v>513</v>
      </c>
      <c r="E31" s="271"/>
      <c r="F31" s="271"/>
      <c r="G31" s="271"/>
    </row>
    <row r="32" spans="1:7" ht="23.25" customHeight="1">
      <c r="A32" s="276"/>
      <c r="B32" s="282" t="s">
        <v>43</v>
      </c>
      <c r="C32" s="258" t="s">
        <v>44</v>
      </c>
      <c r="D32" s="272" t="s">
        <v>45</v>
      </c>
      <c r="E32" s="260">
        <v>4000</v>
      </c>
      <c r="F32" s="260">
        <v>4000</v>
      </c>
      <c r="G32" s="261">
        <v>0</v>
      </c>
    </row>
    <row r="33" spans="1:7" ht="24">
      <c r="A33" s="276"/>
      <c r="B33" s="282"/>
      <c r="C33" s="258" t="s">
        <v>46</v>
      </c>
      <c r="D33" s="272" t="s">
        <v>47</v>
      </c>
      <c r="E33" s="260">
        <v>100</v>
      </c>
      <c r="F33" s="260">
        <v>100</v>
      </c>
      <c r="G33" s="261">
        <v>0</v>
      </c>
    </row>
    <row r="34" spans="1:7" ht="12.75">
      <c r="A34" s="278"/>
      <c r="B34" s="257" t="s">
        <v>48</v>
      </c>
      <c r="C34" s="263"/>
      <c r="D34" s="264"/>
      <c r="E34" s="265">
        <f>SUM(E32:E33)</f>
        <v>4100</v>
      </c>
      <c r="F34" s="265">
        <f>SUM(F32:F33)</f>
        <v>4100</v>
      </c>
      <c r="G34" s="265">
        <f>SUM(G32:G33)</f>
        <v>0</v>
      </c>
    </row>
    <row r="35" spans="1:7" ht="12.75" customHeight="1">
      <c r="A35" s="276"/>
      <c r="B35" s="282" t="s">
        <v>49</v>
      </c>
      <c r="C35" s="258" t="s">
        <v>50</v>
      </c>
      <c r="D35" s="273" t="s">
        <v>51</v>
      </c>
      <c r="E35" s="260">
        <v>1800000</v>
      </c>
      <c r="F35" s="260">
        <v>1800000</v>
      </c>
      <c r="G35" s="261">
        <v>0</v>
      </c>
    </row>
    <row r="36" spans="1:7" ht="12.75">
      <c r="A36" s="276"/>
      <c r="B36" s="282"/>
      <c r="C36" s="258" t="s">
        <v>52</v>
      </c>
      <c r="D36" s="273" t="s">
        <v>53</v>
      </c>
      <c r="E36" s="260">
        <v>7000</v>
      </c>
      <c r="F36" s="260">
        <v>7000</v>
      </c>
      <c r="G36" s="261">
        <v>0</v>
      </c>
    </row>
    <row r="37" spans="1:7" ht="12.75">
      <c r="A37" s="276"/>
      <c r="B37" s="282"/>
      <c r="C37" s="258" t="s">
        <v>54</v>
      </c>
      <c r="D37" s="273" t="s">
        <v>55</v>
      </c>
      <c r="E37" s="260">
        <v>140000</v>
      </c>
      <c r="F37" s="260">
        <v>140000</v>
      </c>
      <c r="G37" s="261">
        <v>0</v>
      </c>
    </row>
    <row r="38" spans="1:7" ht="12.75">
      <c r="A38" s="276"/>
      <c r="B38" s="282"/>
      <c r="C38" s="258" t="s">
        <v>56</v>
      </c>
      <c r="D38" s="273" t="s">
        <v>57</v>
      </c>
      <c r="E38" s="260">
        <v>60000</v>
      </c>
      <c r="F38" s="260">
        <v>60000</v>
      </c>
      <c r="G38" s="261">
        <v>0</v>
      </c>
    </row>
    <row r="39" spans="1:7" ht="16.5" customHeight="1">
      <c r="A39" s="276"/>
      <c r="B39" s="282"/>
      <c r="C39" s="258" t="s">
        <v>58</v>
      </c>
      <c r="D39" s="273" t="s">
        <v>59</v>
      </c>
      <c r="E39" s="260">
        <v>2000</v>
      </c>
      <c r="F39" s="260">
        <v>2000</v>
      </c>
      <c r="G39" s="261">
        <v>0</v>
      </c>
    </row>
    <row r="40" spans="1:7" ht="15" customHeight="1">
      <c r="A40" s="276"/>
      <c r="B40" s="282"/>
      <c r="C40" s="258" t="s">
        <v>60</v>
      </c>
      <c r="D40" s="273" t="s">
        <v>61</v>
      </c>
      <c r="E40" s="260">
        <v>2500</v>
      </c>
      <c r="F40" s="260">
        <v>2500</v>
      </c>
      <c r="G40" s="261"/>
    </row>
    <row r="41" spans="1:7" ht="24">
      <c r="A41" s="276"/>
      <c r="B41" s="282"/>
      <c r="C41" s="258" t="s">
        <v>46</v>
      </c>
      <c r="D41" s="272" t="s">
        <v>62</v>
      </c>
      <c r="E41" s="260">
        <v>500</v>
      </c>
      <c r="F41" s="260">
        <v>500</v>
      </c>
      <c r="G41" s="261">
        <v>0</v>
      </c>
    </row>
    <row r="42" spans="1:7" ht="18" customHeight="1">
      <c r="A42" s="278"/>
      <c r="B42" s="257" t="s">
        <v>63</v>
      </c>
      <c r="C42" s="258"/>
      <c r="D42" s="272"/>
      <c r="E42" s="265">
        <f>SUM(E35:E41)</f>
        <v>2012000</v>
      </c>
      <c r="F42" s="265">
        <f>SUM(F35:F41)</f>
        <v>2012000</v>
      </c>
      <c r="G42" s="265">
        <f>SUM(G35:G41)</f>
        <v>0</v>
      </c>
    </row>
    <row r="43" spans="1:7" ht="12.75" customHeight="1">
      <c r="A43" s="276"/>
      <c r="B43" s="277" t="s">
        <v>64</v>
      </c>
      <c r="C43" s="258" t="s">
        <v>50</v>
      </c>
      <c r="D43" s="272" t="s">
        <v>51</v>
      </c>
      <c r="E43" s="260">
        <v>450000</v>
      </c>
      <c r="F43" s="260">
        <v>450000</v>
      </c>
      <c r="G43" s="261">
        <v>0</v>
      </c>
    </row>
    <row r="44" spans="1:7" ht="12.75">
      <c r="A44" s="276"/>
      <c r="B44" s="277"/>
      <c r="C44" s="258" t="s">
        <v>52</v>
      </c>
      <c r="D44" s="272" t="s">
        <v>53</v>
      </c>
      <c r="E44" s="260">
        <v>537300</v>
      </c>
      <c r="F44" s="260">
        <v>537300</v>
      </c>
      <c r="G44" s="261">
        <v>0</v>
      </c>
    </row>
    <row r="45" spans="1:7" ht="12.75">
      <c r="A45" s="276"/>
      <c r="B45" s="277"/>
      <c r="C45" s="258" t="s">
        <v>54</v>
      </c>
      <c r="D45" s="272" t="s">
        <v>55</v>
      </c>
      <c r="E45" s="260">
        <v>43697</v>
      </c>
      <c r="F45" s="260">
        <v>43697</v>
      </c>
      <c r="G45" s="261">
        <v>0</v>
      </c>
    </row>
    <row r="46" spans="1:7" ht="12.75">
      <c r="A46" s="276"/>
      <c r="B46" s="277"/>
      <c r="C46" s="258" t="s">
        <v>56</v>
      </c>
      <c r="D46" s="272" t="s">
        <v>57</v>
      </c>
      <c r="E46" s="260">
        <v>90500</v>
      </c>
      <c r="F46" s="260">
        <v>90500</v>
      </c>
      <c r="G46" s="261">
        <v>0</v>
      </c>
    </row>
    <row r="47" spans="1:10" ht="12.75">
      <c r="A47" s="276"/>
      <c r="B47" s="277"/>
      <c r="C47" s="258" t="s">
        <v>65</v>
      </c>
      <c r="D47" s="272" t="s">
        <v>66</v>
      </c>
      <c r="E47" s="260">
        <v>50000</v>
      </c>
      <c r="F47" s="260">
        <v>50000</v>
      </c>
      <c r="G47" s="261">
        <v>0</v>
      </c>
      <c r="J47" s="160"/>
    </row>
    <row r="48" spans="1:7" ht="36">
      <c r="A48" s="276"/>
      <c r="B48" s="277"/>
      <c r="C48" s="258" t="s">
        <v>67</v>
      </c>
      <c r="D48" s="272" t="s">
        <v>68</v>
      </c>
      <c r="E48" s="260">
        <v>13000</v>
      </c>
      <c r="F48" s="260">
        <v>13000</v>
      </c>
      <c r="G48" s="261">
        <v>0</v>
      </c>
    </row>
    <row r="49" spans="1:7" ht="12.75">
      <c r="A49" s="276"/>
      <c r="B49" s="277"/>
      <c r="C49" s="258" t="s">
        <v>58</v>
      </c>
      <c r="D49" s="272" t="s">
        <v>59</v>
      </c>
      <c r="E49" s="260">
        <v>350000</v>
      </c>
      <c r="F49" s="260">
        <v>350000</v>
      </c>
      <c r="G49" s="261">
        <v>0</v>
      </c>
    </row>
    <row r="50" spans="1:7" ht="12.75">
      <c r="A50" s="276"/>
      <c r="B50" s="277"/>
      <c r="C50" s="258" t="s">
        <v>60</v>
      </c>
      <c r="D50" s="272" t="s">
        <v>61</v>
      </c>
      <c r="E50" s="260">
        <v>2500</v>
      </c>
      <c r="F50" s="260">
        <v>2500</v>
      </c>
      <c r="G50" s="261"/>
    </row>
    <row r="51" spans="1:7" ht="24">
      <c r="A51" s="276"/>
      <c r="B51" s="277"/>
      <c r="C51" s="258" t="s">
        <v>46</v>
      </c>
      <c r="D51" s="272" t="s">
        <v>62</v>
      </c>
      <c r="E51" s="260">
        <v>10000</v>
      </c>
      <c r="F51" s="260">
        <v>10000</v>
      </c>
      <c r="G51" s="261">
        <v>0</v>
      </c>
    </row>
    <row r="52" spans="1:7" ht="12.75">
      <c r="A52" s="278"/>
      <c r="B52" s="257" t="s">
        <v>69</v>
      </c>
      <c r="C52" s="258"/>
      <c r="D52" s="272"/>
      <c r="E52" s="265">
        <f>SUM(E43:E51)</f>
        <v>1546997</v>
      </c>
      <c r="F52" s="265">
        <f>SUM(F43:F51)</f>
        <v>1546997</v>
      </c>
      <c r="G52" s="265">
        <f>SUM(G43:G51)</f>
        <v>0</v>
      </c>
    </row>
    <row r="53" spans="1:7" ht="12.75" customHeight="1">
      <c r="A53" s="276"/>
      <c r="B53" s="282" t="s">
        <v>70</v>
      </c>
      <c r="C53" s="258" t="s">
        <v>71</v>
      </c>
      <c r="D53" s="272" t="s">
        <v>72</v>
      </c>
      <c r="E53" s="260">
        <v>40000</v>
      </c>
      <c r="F53" s="260">
        <v>40000</v>
      </c>
      <c r="G53" s="261">
        <v>0</v>
      </c>
    </row>
    <row r="54" spans="1:7" ht="12.75">
      <c r="A54" s="276"/>
      <c r="B54" s="282"/>
      <c r="C54" s="258" t="s">
        <v>73</v>
      </c>
      <c r="D54" s="272" t="s">
        <v>74</v>
      </c>
      <c r="E54" s="260">
        <v>10000</v>
      </c>
      <c r="F54" s="260">
        <v>10000</v>
      </c>
      <c r="G54" s="261">
        <v>0</v>
      </c>
    </row>
    <row r="55" spans="1:7" ht="24">
      <c r="A55" s="276"/>
      <c r="B55" s="282"/>
      <c r="C55" s="258" t="s">
        <v>75</v>
      </c>
      <c r="D55" s="272" t="s">
        <v>76</v>
      </c>
      <c r="E55" s="260">
        <v>115000</v>
      </c>
      <c r="F55" s="260">
        <v>115000</v>
      </c>
      <c r="G55" s="261">
        <v>0</v>
      </c>
    </row>
    <row r="56" spans="1:7" ht="36">
      <c r="A56" s="276"/>
      <c r="B56" s="282"/>
      <c r="C56" s="258" t="s">
        <v>67</v>
      </c>
      <c r="D56" s="272" t="s">
        <v>68</v>
      </c>
      <c r="E56" s="260">
        <v>2500</v>
      </c>
      <c r="F56" s="260">
        <v>2500</v>
      </c>
      <c r="G56" s="261">
        <v>0</v>
      </c>
    </row>
    <row r="57" spans="1:7" ht="12.75">
      <c r="A57" s="278"/>
      <c r="B57" s="257" t="s">
        <v>77</v>
      </c>
      <c r="C57" s="258"/>
      <c r="D57" s="272"/>
      <c r="E57" s="265">
        <f>SUM(E53:E56)</f>
        <v>167500</v>
      </c>
      <c r="F57" s="265">
        <f>SUM(F53:F56)</f>
        <v>167500</v>
      </c>
      <c r="G57" s="265">
        <f>SUM(G53:G56)</f>
        <v>0</v>
      </c>
    </row>
    <row r="58" spans="1:7" ht="36">
      <c r="A58" s="278"/>
      <c r="B58" s="283" t="s">
        <v>78</v>
      </c>
      <c r="C58" s="258" t="s">
        <v>79</v>
      </c>
      <c r="D58" s="272" t="s">
        <v>80</v>
      </c>
      <c r="E58" s="260">
        <v>2953090</v>
      </c>
      <c r="F58" s="260">
        <v>2953090</v>
      </c>
      <c r="G58" s="261">
        <v>0</v>
      </c>
    </row>
    <row r="59" spans="1:7" ht="12.75">
      <c r="A59" s="278"/>
      <c r="B59" s="283"/>
      <c r="C59" s="258" t="s">
        <v>81</v>
      </c>
      <c r="D59" s="272" t="s">
        <v>82</v>
      </c>
      <c r="E59" s="260">
        <v>30000</v>
      </c>
      <c r="F59" s="260">
        <v>30000</v>
      </c>
      <c r="G59" s="261">
        <v>0</v>
      </c>
    </row>
    <row r="60" spans="1:7" ht="12.75">
      <c r="A60" s="278"/>
      <c r="B60" s="257" t="s">
        <v>83</v>
      </c>
      <c r="C60" s="258"/>
      <c r="D60" s="272"/>
      <c r="E60" s="265">
        <f>SUM(E58:E59)</f>
        <v>2983090</v>
      </c>
      <c r="F60" s="265">
        <f>SUM(F58:F59)</f>
        <v>2983090</v>
      </c>
      <c r="G60" s="265">
        <f>SUM(G58:G59)</f>
        <v>0</v>
      </c>
    </row>
    <row r="61" spans="1:7" ht="12.75">
      <c r="A61" s="281"/>
      <c r="B61" s="284" t="s">
        <v>84</v>
      </c>
      <c r="C61" s="258"/>
      <c r="D61" s="272"/>
      <c r="E61" s="266">
        <f>E34+E42+E52+E57+E60</f>
        <v>6713687</v>
      </c>
      <c r="F61" s="266">
        <f>F34+F42+F52+F57+F60</f>
        <v>6713687</v>
      </c>
      <c r="G61" s="285">
        <f>G34+G42+G52+G57+G60</f>
        <v>0</v>
      </c>
    </row>
    <row r="62" spans="1:7" ht="12.75">
      <c r="A62" s="274">
        <v>758</v>
      </c>
      <c r="B62" s="280"/>
      <c r="C62" s="268"/>
      <c r="D62" s="269" t="s">
        <v>85</v>
      </c>
      <c r="E62" s="271"/>
      <c r="F62" s="271"/>
      <c r="G62" s="271"/>
    </row>
    <row r="63" spans="1:7" ht="21" customHeight="1">
      <c r="A63" s="278"/>
      <c r="B63" s="286" t="s">
        <v>526</v>
      </c>
      <c r="C63" s="258">
        <v>2920</v>
      </c>
      <c r="D63" s="273" t="s">
        <v>86</v>
      </c>
      <c r="E63" s="260">
        <v>8195466</v>
      </c>
      <c r="F63" s="260">
        <v>8195466</v>
      </c>
      <c r="G63" s="261">
        <v>0</v>
      </c>
    </row>
    <row r="64" spans="1:7" ht="16.5" customHeight="1">
      <c r="A64" s="278"/>
      <c r="B64" s="287" t="s">
        <v>87</v>
      </c>
      <c r="C64" s="258"/>
      <c r="D64" s="273"/>
      <c r="E64" s="265">
        <f>SUM(E63)</f>
        <v>8195466</v>
      </c>
      <c r="F64" s="265">
        <f>SUM(F63)</f>
        <v>8195466</v>
      </c>
      <c r="G64" s="265">
        <f>SUM(G63)</f>
        <v>0</v>
      </c>
    </row>
    <row r="65" spans="1:7" ht="27.75" customHeight="1">
      <c r="A65" s="278"/>
      <c r="B65" s="286" t="s">
        <v>527</v>
      </c>
      <c r="C65" s="258">
        <v>2920</v>
      </c>
      <c r="D65" s="273" t="s">
        <v>86</v>
      </c>
      <c r="E65" s="260">
        <v>5984252</v>
      </c>
      <c r="F65" s="260">
        <v>5984252</v>
      </c>
      <c r="G65" s="261">
        <v>0</v>
      </c>
    </row>
    <row r="66" spans="1:7" ht="15.75" customHeight="1">
      <c r="A66" s="278"/>
      <c r="B66" s="287" t="s">
        <v>88</v>
      </c>
      <c r="C66" s="258"/>
      <c r="D66" s="273"/>
      <c r="E66" s="265">
        <f>SUM(E65)</f>
        <v>5984252</v>
      </c>
      <c r="F66" s="265">
        <f>SUM(F65)</f>
        <v>5984252</v>
      </c>
      <c r="G66" s="265">
        <f>SUM(G65)</f>
        <v>0</v>
      </c>
    </row>
    <row r="67" spans="1:7" ht="22.5">
      <c r="A67" s="278"/>
      <c r="B67" s="286" t="s">
        <v>528</v>
      </c>
      <c r="C67" s="258" t="s">
        <v>29</v>
      </c>
      <c r="D67" s="273" t="s">
        <v>30</v>
      </c>
      <c r="E67" s="260">
        <v>20000</v>
      </c>
      <c r="F67" s="260">
        <v>20000</v>
      </c>
      <c r="G67" s="261">
        <v>0</v>
      </c>
    </row>
    <row r="68" spans="1:7" ht="15" customHeight="1">
      <c r="A68" s="278"/>
      <c r="B68" s="287" t="s">
        <v>89</v>
      </c>
      <c r="C68" s="258"/>
      <c r="D68" s="273"/>
      <c r="E68" s="265">
        <f>SUM(E67)</f>
        <v>20000</v>
      </c>
      <c r="F68" s="265">
        <f>SUM(F67)</f>
        <v>20000</v>
      </c>
      <c r="G68" s="265">
        <f>SUM(G67)</f>
        <v>0</v>
      </c>
    </row>
    <row r="69" spans="1:7" ht="22.5">
      <c r="A69" s="278"/>
      <c r="B69" s="286" t="s">
        <v>529</v>
      </c>
      <c r="C69" s="258">
        <v>2920</v>
      </c>
      <c r="D69" s="273" t="s">
        <v>86</v>
      </c>
      <c r="E69" s="260">
        <v>198983</v>
      </c>
      <c r="F69" s="260">
        <v>198983</v>
      </c>
      <c r="G69" s="261">
        <v>0</v>
      </c>
    </row>
    <row r="70" spans="1:7" ht="12.75">
      <c r="A70" s="278"/>
      <c r="B70" s="287" t="s">
        <v>90</v>
      </c>
      <c r="C70" s="258"/>
      <c r="D70" s="273"/>
      <c r="E70" s="265">
        <f>SUM(E69)</f>
        <v>198983</v>
      </c>
      <c r="F70" s="265">
        <f>SUM(F69)</f>
        <v>198983</v>
      </c>
      <c r="G70" s="265">
        <f>SUM(G69)</f>
        <v>0</v>
      </c>
    </row>
    <row r="71" spans="1:7" ht="12.75">
      <c r="A71" s="281"/>
      <c r="B71" s="288" t="s">
        <v>91</v>
      </c>
      <c r="C71" s="258"/>
      <c r="D71" s="273"/>
      <c r="E71" s="266">
        <f>E64+E66+E68+E70</f>
        <v>14398701</v>
      </c>
      <c r="F71" s="266">
        <f>F64+F66+F68+F70</f>
        <v>14398701</v>
      </c>
      <c r="G71" s="266">
        <f>G64+G66+G68+G70</f>
        <v>0</v>
      </c>
    </row>
    <row r="72" spans="1:7" ht="12.75">
      <c r="A72" s="274">
        <v>852</v>
      </c>
      <c r="B72" s="280"/>
      <c r="C72" s="268"/>
      <c r="D72" s="269" t="s">
        <v>92</v>
      </c>
      <c r="E72" s="271"/>
      <c r="F72" s="271"/>
      <c r="G72" s="271"/>
    </row>
    <row r="73" spans="1:7" ht="45.75" customHeight="1">
      <c r="A73" s="276"/>
      <c r="B73" s="289" t="s">
        <v>524</v>
      </c>
      <c r="C73" s="258">
        <v>2010</v>
      </c>
      <c r="D73" s="290" t="s">
        <v>34</v>
      </c>
      <c r="E73" s="260">
        <v>3810000</v>
      </c>
      <c r="F73" s="260">
        <v>3810000</v>
      </c>
      <c r="G73" s="261">
        <v>0</v>
      </c>
    </row>
    <row r="74" spans="1:7" ht="31.5" customHeight="1">
      <c r="A74" s="276"/>
      <c r="B74" s="289"/>
      <c r="C74" s="258">
        <v>2360</v>
      </c>
      <c r="D74" s="290" t="s">
        <v>93</v>
      </c>
      <c r="E74" s="260">
        <v>10000</v>
      </c>
      <c r="F74" s="260">
        <v>10000</v>
      </c>
      <c r="G74" s="261"/>
    </row>
    <row r="75" spans="1:7" ht="12.75">
      <c r="A75" s="278"/>
      <c r="B75" s="257" t="s">
        <v>94</v>
      </c>
      <c r="C75" s="258"/>
      <c r="D75" s="273"/>
      <c r="E75" s="265">
        <f>E73+E74</f>
        <v>3820000</v>
      </c>
      <c r="F75" s="265">
        <f>F73+F74</f>
        <v>3820000</v>
      </c>
      <c r="G75" s="265">
        <f>SUM(G73:G73)</f>
        <v>0</v>
      </c>
    </row>
    <row r="76" spans="1:7" ht="72.75" customHeight="1">
      <c r="A76" s="278"/>
      <c r="B76" s="286" t="s">
        <v>525</v>
      </c>
      <c r="C76" s="258">
        <v>2010</v>
      </c>
      <c r="D76" s="272" t="s">
        <v>34</v>
      </c>
      <c r="E76" s="260">
        <v>16700</v>
      </c>
      <c r="F76" s="260">
        <v>16700</v>
      </c>
      <c r="G76" s="261">
        <v>0</v>
      </c>
    </row>
    <row r="77" spans="1:7" ht="12.75">
      <c r="A77" s="278"/>
      <c r="B77" s="257" t="s">
        <v>95</v>
      </c>
      <c r="C77" s="258"/>
      <c r="D77" s="273"/>
      <c r="E77" s="265">
        <f>SUM(E76)</f>
        <v>16700</v>
      </c>
      <c r="F77" s="265">
        <f>SUM(F76)</f>
        <v>16700</v>
      </c>
      <c r="G77" s="265">
        <f>SUM(G76)</f>
        <v>0</v>
      </c>
    </row>
    <row r="78" spans="1:7" ht="45.75" customHeight="1">
      <c r="A78" s="276"/>
      <c r="B78" s="282" t="s">
        <v>96</v>
      </c>
      <c r="C78" s="258">
        <v>2010</v>
      </c>
      <c r="D78" s="272" t="s">
        <v>34</v>
      </c>
      <c r="E78" s="260">
        <v>190000</v>
      </c>
      <c r="F78" s="260">
        <v>190000</v>
      </c>
      <c r="G78" s="261">
        <v>0</v>
      </c>
    </row>
    <row r="79" spans="1:7" ht="36">
      <c r="A79" s="276"/>
      <c r="B79" s="282"/>
      <c r="C79" s="258">
        <v>2030</v>
      </c>
      <c r="D79" s="272" t="s">
        <v>97</v>
      </c>
      <c r="E79" s="260">
        <v>240500</v>
      </c>
      <c r="F79" s="260">
        <v>240500</v>
      </c>
      <c r="G79" s="261">
        <v>0</v>
      </c>
    </row>
    <row r="80" spans="1:7" ht="12.75">
      <c r="A80" s="278"/>
      <c r="B80" s="257" t="s">
        <v>98</v>
      </c>
      <c r="C80" s="258"/>
      <c r="D80" s="273"/>
      <c r="E80" s="265">
        <f>SUM(E78:E79)</f>
        <v>430500</v>
      </c>
      <c r="F80" s="265">
        <f>SUM(F78:F79)</f>
        <v>430500</v>
      </c>
      <c r="G80" s="265">
        <f>SUM(G78:G79)</f>
        <v>0</v>
      </c>
    </row>
    <row r="81" spans="1:7" ht="36">
      <c r="A81" s="278"/>
      <c r="B81" s="283" t="s">
        <v>99</v>
      </c>
      <c r="C81" s="258">
        <v>2030</v>
      </c>
      <c r="D81" s="272" t="s">
        <v>97</v>
      </c>
      <c r="E81" s="260">
        <v>220000</v>
      </c>
      <c r="F81" s="260">
        <v>220000</v>
      </c>
      <c r="G81" s="261">
        <v>0</v>
      </c>
    </row>
    <row r="82" spans="1:7" ht="12.75">
      <c r="A82" s="278"/>
      <c r="B82" s="257" t="s">
        <v>100</v>
      </c>
      <c r="C82" s="258"/>
      <c r="D82" s="273"/>
      <c r="E82" s="265">
        <f>E81</f>
        <v>220000</v>
      </c>
      <c r="F82" s="265">
        <f>SUM(F81)</f>
        <v>220000</v>
      </c>
      <c r="G82" s="265">
        <f>SUM(G81)</f>
        <v>0</v>
      </c>
    </row>
    <row r="83" spans="1:7" ht="51.75" customHeight="1">
      <c r="A83" s="278"/>
      <c r="B83" s="272" t="s">
        <v>101</v>
      </c>
      <c r="C83" s="258">
        <v>2010</v>
      </c>
      <c r="D83" s="272" t="s">
        <v>34</v>
      </c>
      <c r="E83" s="260">
        <v>2100</v>
      </c>
      <c r="F83" s="260">
        <v>2100</v>
      </c>
      <c r="G83" s="261">
        <v>0</v>
      </c>
    </row>
    <row r="84" spans="1:7" ht="12.75">
      <c r="A84" s="278"/>
      <c r="B84" s="257" t="s">
        <v>102</v>
      </c>
      <c r="C84" s="258"/>
      <c r="D84" s="273"/>
      <c r="E84" s="265">
        <f>SUM(E83)</f>
        <v>2100</v>
      </c>
      <c r="F84" s="265">
        <f>SUM(F83)</f>
        <v>2100</v>
      </c>
      <c r="G84" s="265">
        <f>SUM(G83)</f>
        <v>0</v>
      </c>
    </row>
    <row r="85" spans="1:7" ht="36" customHeight="1">
      <c r="A85" s="278"/>
      <c r="B85" s="283" t="s">
        <v>103</v>
      </c>
      <c r="C85" s="258">
        <v>2030</v>
      </c>
      <c r="D85" s="290" t="s">
        <v>97</v>
      </c>
      <c r="E85" s="260">
        <v>280000</v>
      </c>
      <c r="F85" s="260">
        <v>280000</v>
      </c>
      <c r="G85" s="261">
        <v>0</v>
      </c>
    </row>
    <row r="86" spans="1:7" ht="12.75">
      <c r="A86" s="278"/>
      <c r="B86" s="257" t="s">
        <v>104</v>
      </c>
      <c r="C86" s="258"/>
      <c r="D86" s="273"/>
      <c r="E86" s="265">
        <f>SUM(E85)</f>
        <v>280000</v>
      </c>
      <c r="F86" s="265">
        <f>SUM(F85)</f>
        <v>280000</v>
      </c>
      <c r="G86" s="265">
        <f>SUM(G85)</f>
        <v>0</v>
      </c>
    </row>
    <row r="87" spans="1:7" ht="12.75">
      <c r="A87" s="278"/>
      <c r="B87" s="284" t="s">
        <v>105</v>
      </c>
      <c r="C87" s="258"/>
      <c r="D87" s="273"/>
      <c r="E87" s="266">
        <f>E75+E77+E80+E82+E84+E86</f>
        <v>4769300</v>
      </c>
      <c r="F87" s="266">
        <f>F75+F77+F80+F82+F84+F86</f>
        <v>4769300</v>
      </c>
      <c r="G87" s="266">
        <f>G75+G77+G80+G82+G84+G86</f>
        <v>0</v>
      </c>
    </row>
    <row r="88" spans="1:7" ht="23.25" customHeight="1">
      <c r="A88" s="291" t="s">
        <v>106</v>
      </c>
      <c r="B88" s="291"/>
      <c r="C88" s="291"/>
      <c r="D88" s="291"/>
      <c r="E88" s="292">
        <f>E11+E14+E20+E24+E27+E30+E61+E71+E87</f>
        <v>26130000</v>
      </c>
      <c r="F88" s="292">
        <f>F11+F14+F20+F24+F27+F30+F61+F71+F87</f>
        <v>26022000</v>
      </c>
      <c r="G88" s="293">
        <f>G11+G20</f>
        <v>108000</v>
      </c>
    </row>
    <row r="89" spans="2:7" ht="12.75">
      <c r="B89" s="5"/>
      <c r="C89" s="5"/>
      <c r="D89" s="5"/>
      <c r="E89" s="5"/>
      <c r="F89" s="5"/>
      <c r="G89" s="5"/>
    </row>
    <row r="90" spans="1:7" ht="12.75">
      <c r="A90" s="6" t="s">
        <v>107</v>
      </c>
      <c r="B90" s="5"/>
      <c r="C90" s="5"/>
      <c r="D90" s="5"/>
      <c r="E90" s="5"/>
      <c r="F90" s="5"/>
      <c r="G90" s="5"/>
    </row>
    <row r="91" spans="2:7" ht="12.75">
      <c r="B91" s="7"/>
      <c r="C91" s="5"/>
      <c r="D91" s="5"/>
      <c r="E91" s="5"/>
      <c r="F91" s="5"/>
      <c r="G91" s="5"/>
    </row>
  </sheetData>
  <sheetProtection/>
  <mergeCells count="25">
    <mergeCell ref="A73:A74"/>
    <mergeCell ref="B73:B74"/>
    <mergeCell ref="A78:A79"/>
    <mergeCell ref="B78:B79"/>
    <mergeCell ref="A88:D88"/>
    <mergeCell ref="A35:A41"/>
    <mergeCell ref="B35:B41"/>
    <mergeCell ref="A43:A51"/>
    <mergeCell ref="B43:B51"/>
    <mergeCell ref="A53:A56"/>
    <mergeCell ref="B53:B56"/>
    <mergeCell ref="A16:A18"/>
    <mergeCell ref="B16:B18"/>
    <mergeCell ref="A22:A23"/>
    <mergeCell ref="B22:B23"/>
    <mergeCell ref="A32:A33"/>
    <mergeCell ref="B32:B33"/>
    <mergeCell ref="B2:D2"/>
    <mergeCell ref="A4:A6"/>
    <mergeCell ref="B4:B6"/>
    <mergeCell ref="C4:C6"/>
    <mergeCell ref="D4:D6"/>
    <mergeCell ref="E4:G4"/>
    <mergeCell ref="E5:E6"/>
    <mergeCell ref="F5:G5"/>
  </mergeCells>
  <printOptions horizontalCentered="1"/>
  <pageMargins left="0.5513888888888889" right="0.5513888888888889" top="1.088888888888889" bottom="0.5902777777777778" header="0.5118055555555556" footer="0.5118055555555556"/>
  <pageSetup horizontalDpi="300" verticalDpi="300" orientation="landscape" paperSize="9" scale="95" r:id="rId1"/>
  <headerFooter alignWithMargins="0">
    <oddHeader xml:space="preserve">&amp;R&amp;9Załącznik &amp;A
do Uchwały Rady Gminy nr 135/XXVI/2008
z dnia 29.12.2008 roku
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I40"/>
  <sheetViews>
    <sheetView view="pageLayout" workbookViewId="0" topLeftCell="A1">
      <selection activeCell="I5" sqref="I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125" style="0" customWidth="1"/>
    <col min="6" max="6" width="13.625" style="0" customWidth="1"/>
    <col min="7" max="7" width="11.875" style="0" customWidth="1"/>
    <col min="8" max="8" width="12.625" style="0" customWidth="1"/>
    <col min="9" max="9" width="12.00390625" style="0" customWidth="1"/>
  </cols>
  <sheetData>
    <row r="1" spans="1:9" ht="9" customHeight="1">
      <c r="A1" s="113"/>
      <c r="B1" s="113"/>
      <c r="C1" s="113"/>
      <c r="D1" s="113"/>
      <c r="E1" s="113"/>
      <c r="F1" s="113"/>
      <c r="G1" s="113"/>
      <c r="H1" s="113"/>
      <c r="I1" s="113"/>
    </row>
    <row r="2" ht="12.75">
      <c r="I2" s="139"/>
    </row>
    <row r="3" ht="12.75">
      <c r="I3" s="139"/>
    </row>
    <row r="4" spans="1:9" ht="18">
      <c r="A4" s="192" t="s">
        <v>463</v>
      </c>
      <c r="B4" s="192"/>
      <c r="C4" s="192"/>
      <c r="D4" s="192"/>
      <c r="E4" s="192"/>
      <c r="F4" s="192"/>
      <c r="G4" s="192"/>
      <c r="H4" s="192"/>
      <c r="I4" s="192"/>
    </row>
    <row r="5" spans="1:9" ht="18">
      <c r="A5" s="113"/>
      <c r="B5" s="113"/>
      <c r="C5" s="113"/>
      <c r="D5" s="113"/>
      <c r="E5" s="113"/>
      <c r="F5" s="113"/>
      <c r="G5" s="113"/>
      <c r="H5" s="113"/>
      <c r="I5" s="113"/>
    </row>
    <row r="6" ht="12.75" customHeight="1">
      <c r="I6" s="140" t="s">
        <v>285</v>
      </c>
    </row>
    <row r="7" spans="1:9" ht="12.75" customHeight="1">
      <c r="A7" s="193" t="s">
        <v>286</v>
      </c>
      <c r="B7" s="193" t="s">
        <v>451</v>
      </c>
      <c r="C7" s="193" t="s">
        <v>464</v>
      </c>
      <c r="D7" s="194" t="s">
        <v>465</v>
      </c>
      <c r="E7" s="194"/>
      <c r="F7" s="194"/>
      <c r="G7" s="194"/>
      <c r="H7" s="194"/>
      <c r="I7" s="194"/>
    </row>
    <row r="8" spans="1:9" ht="39.75" customHeight="1">
      <c r="A8" s="193"/>
      <c r="B8" s="193"/>
      <c r="C8" s="193"/>
      <c r="D8" s="142" t="s">
        <v>466</v>
      </c>
      <c r="E8" s="141" t="s">
        <v>467</v>
      </c>
      <c r="F8" s="141" t="s">
        <v>468</v>
      </c>
      <c r="G8" s="141" t="s">
        <v>469</v>
      </c>
      <c r="H8" s="141" t="s">
        <v>470</v>
      </c>
      <c r="I8" s="141" t="s">
        <v>471</v>
      </c>
    </row>
    <row r="9" spans="1:9" ht="12.75">
      <c r="A9" s="143">
        <v>1</v>
      </c>
      <c r="B9" s="143">
        <v>2</v>
      </c>
      <c r="C9" s="143">
        <v>3</v>
      </c>
      <c r="D9" s="143">
        <v>4</v>
      </c>
      <c r="E9" s="143">
        <v>5</v>
      </c>
      <c r="F9" s="143">
        <v>6</v>
      </c>
      <c r="G9" s="143">
        <v>7</v>
      </c>
      <c r="H9" s="143">
        <v>8</v>
      </c>
      <c r="I9" s="143">
        <v>9</v>
      </c>
    </row>
    <row r="10" spans="1:9" ht="12.75">
      <c r="A10" s="144" t="s">
        <v>382</v>
      </c>
      <c r="B10" s="145" t="s">
        <v>472</v>
      </c>
      <c r="C10" s="146">
        <f>C11+C15+C20</f>
        <v>4046172.69</v>
      </c>
      <c r="D10" s="146">
        <v>0</v>
      </c>
      <c r="E10" s="146">
        <f>E11+E15+E20</f>
        <v>12536235.86</v>
      </c>
      <c r="F10" s="146">
        <f>F11+F15+F20</f>
        <v>14182235.86</v>
      </c>
      <c r="G10" s="146">
        <f>G11+G15+G20</f>
        <v>15236235.86</v>
      </c>
      <c r="H10" s="146">
        <f>H11+H15+H20</f>
        <v>15286235.86</v>
      </c>
      <c r="I10" s="146">
        <f>I11+I15+I20</f>
        <v>15586235.86</v>
      </c>
    </row>
    <row r="11" spans="1:9" ht="25.5">
      <c r="A11" s="147" t="s">
        <v>473</v>
      </c>
      <c r="B11" s="148" t="s">
        <v>519</v>
      </c>
      <c r="C11" s="149">
        <f>C12+C13</f>
        <v>3345972.69</v>
      </c>
      <c r="D11" s="149"/>
      <c r="E11" s="149">
        <f>E12+E13</f>
        <v>2858735.8600000003</v>
      </c>
      <c r="F11" s="149">
        <f>E11+E15-E25</f>
        <v>11236235.86</v>
      </c>
      <c r="G11" s="149">
        <f>F11+F15-F25</f>
        <v>12236235.86</v>
      </c>
      <c r="H11" s="149">
        <f>G11+G15-G25</f>
        <v>13286235.86</v>
      </c>
      <c r="I11" s="149">
        <f>H11+H15-H25</f>
        <v>13786235.86</v>
      </c>
    </row>
    <row r="12" spans="1:9" ht="12.75">
      <c r="A12" s="150" t="s">
        <v>474</v>
      </c>
      <c r="B12" s="151" t="s">
        <v>475</v>
      </c>
      <c r="C12" s="149">
        <v>1477449.91</v>
      </c>
      <c r="D12" s="149"/>
      <c r="E12" s="149">
        <v>1765658.86</v>
      </c>
      <c r="F12" s="152">
        <v>3058735.86</v>
      </c>
      <c r="G12" s="152">
        <v>4058735.86</v>
      </c>
      <c r="H12" s="152">
        <v>5108735.86</v>
      </c>
      <c r="I12" s="152">
        <v>5608735.86</v>
      </c>
    </row>
    <row r="13" spans="1:9" ht="12.75">
      <c r="A13" s="150" t="s">
        <v>476</v>
      </c>
      <c r="B13" s="151" t="s">
        <v>477</v>
      </c>
      <c r="C13" s="149">
        <v>1868522.78</v>
      </c>
      <c r="D13" s="149"/>
      <c r="E13" s="149">
        <v>1093077</v>
      </c>
      <c r="F13" s="152">
        <v>5000000</v>
      </c>
      <c r="G13" s="152">
        <v>5000000</v>
      </c>
      <c r="H13" s="152">
        <v>5000000</v>
      </c>
      <c r="I13" s="152">
        <v>5000000</v>
      </c>
    </row>
    <row r="14" spans="1:9" ht="12.75">
      <c r="A14" s="150" t="s">
        <v>478</v>
      </c>
      <c r="B14" s="151" t="s">
        <v>479</v>
      </c>
      <c r="C14" s="149"/>
      <c r="D14" s="149"/>
      <c r="E14" s="149"/>
      <c r="F14" s="149"/>
      <c r="G14" s="149"/>
      <c r="H14" s="149"/>
      <c r="I14" s="149"/>
    </row>
    <row r="15" spans="1:9" ht="25.5">
      <c r="A15" s="147" t="s">
        <v>480</v>
      </c>
      <c r="B15" s="148" t="s">
        <v>518</v>
      </c>
      <c r="C15" s="149">
        <v>700200</v>
      </c>
      <c r="D15" s="149"/>
      <c r="E15" s="149">
        <f>E16+E17</f>
        <v>9677500</v>
      </c>
      <c r="F15" s="149">
        <v>2946000</v>
      </c>
      <c r="G15" s="149">
        <v>3000000</v>
      </c>
      <c r="H15" s="149">
        <v>2000000</v>
      </c>
      <c r="I15" s="149">
        <v>1800000</v>
      </c>
    </row>
    <row r="16" spans="1:9" ht="12.75">
      <c r="A16" s="150" t="s">
        <v>474</v>
      </c>
      <c r="B16" s="151" t="s">
        <v>481</v>
      </c>
      <c r="C16" s="149">
        <v>700200</v>
      </c>
      <c r="D16" s="149"/>
      <c r="E16" s="149">
        <v>3177500</v>
      </c>
      <c r="F16" s="149">
        <v>1000000</v>
      </c>
      <c r="G16" s="149">
        <v>800000</v>
      </c>
      <c r="H16" s="149">
        <v>700000</v>
      </c>
      <c r="I16" s="149">
        <v>500000</v>
      </c>
    </row>
    <row r="17" spans="1:9" ht="12.75">
      <c r="A17" s="150" t="s">
        <v>476</v>
      </c>
      <c r="B17" s="151" t="s">
        <v>482</v>
      </c>
      <c r="C17" s="149">
        <v>0</v>
      </c>
      <c r="D17" s="149"/>
      <c r="E17" s="149">
        <v>6500000</v>
      </c>
      <c r="F17" s="149">
        <f>F15-F16</f>
        <v>1946000</v>
      </c>
      <c r="G17" s="149">
        <f>G15-G16</f>
        <v>2200000</v>
      </c>
      <c r="H17" s="149">
        <f>H15-H16</f>
        <v>1300000</v>
      </c>
      <c r="I17" s="149">
        <f>I15-I16</f>
        <v>1300000</v>
      </c>
    </row>
    <row r="18" spans="1:9" ht="12.75">
      <c r="A18" s="150"/>
      <c r="B18" s="153" t="s">
        <v>483</v>
      </c>
      <c r="C18" s="149"/>
      <c r="D18" s="149"/>
      <c r="E18" s="149"/>
      <c r="F18" s="149"/>
      <c r="G18" s="149"/>
      <c r="H18" s="149"/>
      <c r="I18" s="149"/>
    </row>
    <row r="19" spans="1:9" ht="12.75">
      <c r="A19" s="150" t="s">
        <v>478</v>
      </c>
      <c r="B19" s="151" t="s">
        <v>484</v>
      </c>
      <c r="C19" s="149"/>
      <c r="D19" s="149"/>
      <c r="E19" s="149"/>
      <c r="F19" s="149"/>
      <c r="G19" s="149"/>
      <c r="H19" s="149"/>
      <c r="I19" s="149"/>
    </row>
    <row r="20" spans="1:9" ht="25.5">
      <c r="A20" s="147" t="s">
        <v>485</v>
      </c>
      <c r="B20" s="148" t="s">
        <v>517</v>
      </c>
      <c r="C20" s="154"/>
      <c r="D20" s="154"/>
      <c r="E20" s="154"/>
      <c r="F20" s="154"/>
      <c r="G20" s="154"/>
      <c r="H20" s="154"/>
      <c r="I20" s="154"/>
    </row>
    <row r="21" spans="1:9" ht="12.75">
      <c r="A21" s="150" t="s">
        <v>474</v>
      </c>
      <c r="B21" s="153" t="s">
        <v>486</v>
      </c>
      <c r="C21" s="155"/>
      <c r="D21" s="155"/>
      <c r="E21" s="155"/>
      <c r="F21" s="155"/>
      <c r="G21" s="155"/>
      <c r="H21" s="155"/>
      <c r="I21" s="155"/>
    </row>
    <row r="22" spans="1:9" ht="12.75">
      <c r="A22" s="150" t="s">
        <v>476</v>
      </c>
      <c r="B22" s="153" t="s">
        <v>487</v>
      </c>
      <c r="C22" s="155"/>
      <c r="D22" s="155"/>
      <c r="E22" s="155"/>
      <c r="F22" s="155"/>
      <c r="G22" s="155"/>
      <c r="H22" s="155"/>
      <c r="I22" s="155"/>
    </row>
    <row r="23" spans="1:9" ht="25.5">
      <c r="A23" s="147" t="s">
        <v>488</v>
      </c>
      <c r="B23" s="148" t="s">
        <v>489</v>
      </c>
      <c r="C23" s="155"/>
      <c r="D23" s="155"/>
      <c r="E23" s="155">
        <v>300000</v>
      </c>
      <c r="F23" s="155"/>
      <c r="G23" s="155"/>
      <c r="H23" s="155"/>
      <c r="I23" s="155"/>
    </row>
    <row r="24" spans="1:9" ht="12.75">
      <c r="A24" s="144">
        <v>2</v>
      </c>
      <c r="B24" s="145" t="s">
        <v>490</v>
      </c>
      <c r="C24" s="146"/>
      <c r="D24" s="146"/>
      <c r="E24" s="146">
        <f>E25+E30</f>
        <v>1460000</v>
      </c>
      <c r="F24" s="146">
        <f>F25+F30</f>
        <v>2116000</v>
      </c>
      <c r="G24" s="146">
        <f>G25+G30</f>
        <v>2160000</v>
      </c>
      <c r="H24" s="146">
        <f>H25+H30</f>
        <v>1715000</v>
      </c>
      <c r="I24" s="146">
        <f>I25+I30</f>
        <v>3054000</v>
      </c>
    </row>
    <row r="25" spans="1:9" ht="25.5">
      <c r="A25" s="144" t="s">
        <v>491</v>
      </c>
      <c r="B25" s="145" t="s">
        <v>516</v>
      </c>
      <c r="C25" s="156">
        <f>C26+C27+C28</f>
        <v>1187436.83</v>
      </c>
      <c r="D25" s="146"/>
      <c r="E25" s="146">
        <v>1300000</v>
      </c>
      <c r="F25" s="146">
        <v>1946000</v>
      </c>
      <c r="G25" s="146">
        <v>1950000</v>
      </c>
      <c r="H25" s="146">
        <v>1500000</v>
      </c>
      <c r="I25" s="146">
        <v>2814000</v>
      </c>
    </row>
    <row r="26" spans="1:9" ht="12.75">
      <c r="A26" s="150" t="s">
        <v>474</v>
      </c>
      <c r="B26" s="151" t="s">
        <v>492</v>
      </c>
      <c r="C26" s="146">
        <v>1187436.83</v>
      </c>
      <c r="D26" s="146"/>
      <c r="E26" s="146">
        <v>1300000</v>
      </c>
      <c r="F26" s="146">
        <v>1946000</v>
      </c>
      <c r="G26" s="146">
        <v>1950000</v>
      </c>
      <c r="H26" s="146">
        <v>1500000</v>
      </c>
      <c r="I26" s="146">
        <v>2814000</v>
      </c>
    </row>
    <row r="27" spans="1:9" ht="12.75">
      <c r="A27" s="150" t="s">
        <v>476</v>
      </c>
      <c r="B27" s="151" t="s">
        <v>493</v>
      </c>
      <c r="C27" s="149"/>
      <c r="D27" s="149"/>
      <c r="E27" s="149"/>
      <c r="F27" s="149"/>
      <c r="G27" s="149"/>
      <c r="H27" s="149"/>
      <c r="I27" s="149"/>
    </row>
    <row r="28" spans="1:9" ht="12.75">
      <c r="A28" s="150" t="s">
        <v>478</v>
      </c>
      <c r="B28" s="151" t="s">
        <v>494</v>
      </c>
      <c r="C28" s="149"/>
      <c r="D28" s="149"/>
      <c r="E28" s="149"/>
      <c r="F28" s="149"/>
      <c r="G28" s="149"/>
      <c r="H28" s="149"/>
      <c r="I28" s="149"/>
    </row>
    <row r="29" spans="1:9" ht="25.5">
      <c r="A29" s="147" t="s">
        <v>495</v>
      </c>
      <c r="B29" s="148" t="s">
        <v>515</v>
      </c>
      <c r="C29" s="149"/>
      <c r="D29" s="149"/>
      <c r="E29" s="149"/>
      <c r="F29" s="149"/>
      <c r="G29" s="149"/>
      <c r="H29" s="149"/>
      <c r="I29" s="149"/>
    </row>
    <row r="30" spans="1:9" ht="12.75">
      <c r="A30" s="147" t="s">
        <v>496</v>
      </c>
      <c r="B30" s="148" t="s">
        <v>497</v>
      </c>
      <c r="C30" s="146">
        <v>160000</v>
      </c>
      <c r="D30" s="146"/>
      <c r="E30" s="146">
        <v>160000</v>
      </c>
      <c r="F30" s="146">
        <v>170000</v>
      </c>
      <c r="G30" s="146">
        <v>210000</v>
      </c>
      <c r="H30" s="146">
        <v>215000</v>
      </c>
      <c r="I30" s="146">
        <v>240000</v>
      </c>
    </row>
    <row r="31" spans="1:9" ht="12.75">
      <c r="A31" s="144" t="s">
        <v>386</v>
      </c>
      <c r="B31" s="145" t="s">
        <v>498</v>
      </c>
      <c r="C31" s="156">
        <v>25400000</v>
      </c>
      <c r="D31" s="146"/>
      <c r="E31" s="146">
        <v>26130000</v>
      </c>
      <c r="F31" s="146">
        <v>28700000</v>
      </c>
      <c r="G31" s="146">
        <v>30135000</v>
      </c>
      <c r="H31" s="146">
        <v>30240000</v>
      </c>
      <c r="I31" s="146">
        <v>34000000</v>
      </c>
    </row>
    <row r="32" spans="1:9" ht="12.75">
      <c r="A32" s="144" t="s">
        <v>394</v>
      </c>
      <c r="B32" s="145" t="s">
        <v>499</v>
      </c>
      <c r="C32" s="156">
        <v>24912763.17</v>
      </c>
      <c r="D32" s="146"/>
      <c r="E32" s="146">
        <v>34807500</v>
      </c>
      <c r="F32" s="146">
        <v>29700000</v>
      </c>
      <c r="G32" s="146">
        <v>31185000</v>
      </c>
      <c r="H32" s="146">
        <v>30740000</v>
      </c>
      <c r="I32" s="146">
        <v>32986000</v>
      </c>
    </row>
    <row r="33" spans="1:9" ht="12.75">
      <c r="A33" s="144" t="s">
        <v>397</v>
      </c>
      <c r="B33" s="145" t="s">
        <v>500</v>
      </c>
      <c r="C33" s="156">
        <v>487236.83</v>
      </c>
      <c r="D33" s="146"/>
      <c r="E33" s="146">
        <f>E31-E32</f>
        <v>-8677500</v>
      </c>
      <c r="F33" s="146">
        <f>F31-F32</f>
        <v>-1000000</v>
      </c>
      <c r="G33" s="146">
        <f>G31-G32</f>
        <v>-1050000</v>
      </c>
      <c r="H33" s="146">
        <f>H31-H32</f>
        <v>-500000</v>
      </c>
      <c r="I33" s="146">
        <v>1014000</v>
      </c>
    </row>
    <row r="34" spans="1:9" ht="12.75">
      <c r="A34" s="144" t="s">
        <v>400</v>
      </c>
      <c r="B34" s="145" t="s">
        <v>501</v>
      </c>
      <c r="C34" s="146"/>
      <c r="D34" s="146"/>
      <c r="E34" s="146"/>
      <c r="F34" s="146"/>
      <c r="G34" s="146"/>
      <c r="H34" s="146"/>
      <c r="I34" s="146"/>
    </row>
    <row r="35" spans="1:9" ht="12.75">
      <c r="A35" s="147" t="s">
        <v>502</v>
      </c>
      <c r="B35" s="157" t="s">
        <v>503</v>
      </c>
      <c r="C35" s="149">
        <f>(C10-C25)/C31%</f>
        <v>11.25486559055118</v>
      </c>
      <c r="D35" s="149"/>
      <c r="E35" s="149">
        <f>(E10-E26)/E31%</f>
        <v>43.00128534251817</v>
      </c>
      <c r="F35" s="149">
        <f>(F10-F26)/F31%</f>
        <v>42.634968153310105</v>
      </c>
      <c r="G35" s="149">
        <f>(G10-G26)/G31%</f>
        <v>44.08905213207234</v>
      </c>
      <c r="H35" s="149">
        <f>(H10-H26)/H31%</f>
        <v>45.589404298941794</v>
      </c>
      <c r="I35" s="149">
        <f>(I10-I26)/I31%</f>
        <v>37.565399588235294</v>
      </c>
    </row>
    <row r="36" spans="1:9" ht="24.75" customHeight="1">
      <c r="A36" s="147" t="s">
        <v>504</v>
      </c>
      <c r="B36" s="157" t="s">
        <v>505</v>
      </c>
      <c r="C36" s="149"/>
      <c r="D36" s="149"/>
      <c r="E36" s="149"/>
      <c r="F36" s="149"/>
      <c r="G36" s="149"/>
      <c r="H36" s="149"/>
      <c r="I36" s="149"/>
    </row>
    <row r="37" spans="1:9" ht="12.75">
      <c r="A37" s="147" t="s">
        <v>506</v>
      </c>
      <c r="B37" s="157" t="s">
        <v>507</v>
      </c>
      <c r="C37" s="149">
        <f>(C25+C30)/C31%</f>
        <v>5.304869409448819</v>
      </c>
      <c r="D37" s="149"/>
      <c r="E37" s="149">
        <f>E24/E31%</f>
        <v>5.587447378492155</v>
      </c>
      <c r="F37" s="149">
        <f>F24/F31%</f>
        <v>7.372822299651568</v>
      </c>
      <c r="G37" s="149">
        <f>G24/G31%</f>
        <v>7.1677451468392235</v>
      </c>
      <c r="H37" s="149">
        <f>H24/H31%</f>
        <v>5.671296296296297</v>
      </c>
      <c r="I37" s="149">
        <f>I24/I31%</f>
        <v>8.98235294117647</v>
      </c>
    </row>
    <row r="38" spans="1:9" ht="25.5">
      <c r="A38" s="147" t="s">
        <v>508</v>
      </c>
      <c r="B38" s="157" t="s">
        <v>509</v>
      </c>
      <c r="C38" s="149"/>
      <c r="D38" s="149"/>
      <c r="E38" s="149"/>
      <c r="F38" s="149"/>
      <c r="G38" s="149"/>
      <c r="H38" s="149"/>
      <c r="I38" s="149"/>
    </row>
    <row r="40" spans="2:9" ht="12.75">
      <c r="B40" s="158"/>
      <c r="E40" s="159"/>
      <c r="F40" s="159"/>
      <c r="G40" s="159"/>
      <c r="H40" s="159"/>
      <c r="I40" s="159"/>
    </row>
  </sheetData>
  <sheetProtection/>
  <mergeCells count="5">
    <mergeCell ref="A4:I4"/>
    <mergeCell ref="A7:A8"/>
    <mergeCell ref="B7:B8"/>
    <mergeCell ref="C7:C8"/>
    <mergeCell ref="D7:I7"/>
  </mergeCells>
  <printOptions horizontalCentered="1" verticalCentered="1"/>
  <pageMargins left="0.5902777777777778" right="0.5902777777777778" top="0.9055555555555557" bottom="0.5513888888888889" header="0.5118055555555556" footer="0.5118055555555556"/>
  <pageSetup fitToHeight="1" fitToWidth="1" horizontalDpi="300" verticalDpi="300" orientation="landscape" paperSize="9" scale="81" r:id="rId1"/>
  <headerFooter alignWithMargins="0">
    <oddHeader>&amp;RZałącznik Nr &amp;A
do uchwały Rady Gminy nr 135/XXVI/2008
z dnia 29.12.2008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391"/>
  <sheetViews>
    <sheetView view="pageLayout" workbookViewId="0" topLeftCell="A385">
      <selection activeCell="F400" sqref="F400:F404"/>
    </sheetView>
  </sheetViews>
  <sheetFormatPr defaultColWidth="9.00390625" defaultRowHeight="12.75"/>
  <cols>
    <col min="1" max="1" width="6.625" style="8" customWidth="1"/>
    <col min="2" max="2" width="8.875" style="8" customWidth="1"/>
    <col min="3" max="3" width="5.875" style="8" customWidth="1"/>
    <col min="4" max="4" width="33.25390625" style="8" customWidth="1"/>
    <col min="5" max="5" width="13.00390625" style="8" customWidth="1"/>
    <col min="6" max="6" width="12.375" style="8" customWidth="1"/>
    <col min="7" max="8" width="11.625" style="8" customWidth="1"/>
    <col min="9" max="11" width="10.75390625" style="8" customWidth="1"/>
    <col min="12" max="12" width="12.125" style="8" customWidth="1"/>
    <col min="13" max="16384" width="9.125" style="9" customWidth="1"/>
  </cols>
  <sheetData>
    <row r="1" spans="1:12" ht="18">
      <c r="A1" s="170" t="s">
        <v>108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7" ht="18">
      <c r="A2" s="10"/>
      <c r="B2" s="10"/>
      <c r="C2" s="10"/>
      <c r="D2" s="10"/>
      <c r="E2" s="10"/>
      <c r="F2" s="10"/>
      <c r="G2" s="10"/>
    </row>
    <row r="3" spans="1:12" ht="12.75">
      <c r="A3" s="11"/>
      <c r="B3" s="11"/>
      <c r="C3" s="11"/>
      <c r="D3" s="11"/>
      <c r="E3" s="11"/>
      <c r="F3" s="11"/>
      <c r="H3" s="12"/>
      <c r="I3" s="12"/>
      <c r="J3" s="12"/>
      <c r="K3" s="12"/>
      <c r="L3" s="13" t="s">
        <v>109</v>
      </c>
    </row>
    <row r="4" spans="1:12" ht="12.75" customHeight="1">
      <c r="A4" s="195" t="s">
        <v>2</v>
      </c>
      <c r="B4" s="195" t="s">
        <v>110</v>
      </c>
      <c r="C4" s="195" t="s">
        <v>111</v>
      </c>
      <c r="D4" s="195" t="s">
        <v>112</v>
      </c>
      <c r="E4" s="195">
        <v>2009</v>
      </c>
      <c r="F4" s="195" t="s">
        <v>113</v>
      </c>
      <c r="G4" s="195"/>
      <c r="H4" s="195"/>
      <c r="I4" s="195"/>
      <c r="J4" s="195"/>
      <c r="K4" s="195"/>
      <c r="L4" s="195"/>
    </row>
    <row r="5" spans="1:12" ht="12.75" customHeight="1">
      <c r="A5" s="195"/>
      <c r="B5" s="195"/>
      <c r="C5" s="195"/>
      <c r="D5" s="195"/>
      <c r="E5" s="195"/>
      <c r="F5" s="195" t="s">
        <v>114</v>
      </c>
      <c r="G5" s="195" t="s">
        <v>7</v>
      </c>
      <c r="H5" s="195"/>
      <c r="I5" s="195"/>
      <c r="J5" s="195"/>
      <c r="K5" s="195"/>
      <c r="L5" s="195" t="s">
        <v>115</v>
      </c>
    </row>
    <row r="6" spans="1:12" s="14" customFormat="1" ht="45.75" customHeight="1">
      <c r="A6" s="195"/>
      <c r="B6" s="195"/>
      <c r="C6" s="195"/>
      <c r="D6" s="195"/>
      <c r="E6" s="195"/>
      <c r="F6" s="195"/>
      <c r="G6" s="196" t="s">
        <v>116</v>
      </c>
      <c r="H6" s="196" t="s">
        <v>117</v>
      </c>
      <c r="I6" s="196" t="s">
        <v>118</v>
      </c>
      <c r="J6" s="196" t="s">
        <v>119</v>
      </c>
      <c r="K6" s="196" t="s">
        <v>120</v>
      </c>
      <c r="L6" s="195"/>
    </row>
    <row r="7" spans="1:12" ht="12.75">
      <c r="A7" s="197">
        <v>1</v>
      </c>
      <c r="B7" s="197">
        <v>2</v>
      </c>
      <c r="C7" s="197">
        <v>3</v>
      </c>
      <c r="D7" s="198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</row>
    <row r="8" spans="1:12" ht="12.75">
      <c r="A8" s="200" t="s">
        <v>10</v>
      </c>
      <c r="B8" s="200"/>
      <c r="C8" s="200"/>
      <c r="D8" s="201" t="s">
        <v>11</v>
      </c>
      <c r="E8" s="202"/>
      <c r="F8" s="202"/>
      <c r="G8" s="202"/>
      <c r="H8" s="202"/>
      <c r="I8" s="202"/>
      <c r="J8" s="202"/>
      <c r="K8" s="202"/>
      <c r="L8" s="202"/>
    </row>
    <row r="9" spans="1:12" ht="24.75" customHeight="1">
      <c r="A9" s="200"/>
      <c r="B9" s="200" t="s">
        <v>121</v>
      </c>
      <c r="C9" s="200"/>
      <c r="D9" s="203" t="s">
        <v>122</v>
      </c>
      <c r="E9" s="202"/>
      <c r="F9" s="202"/>
      <c r="G9" s="202"/>
      <c r="H9" s="202"/>
      <c r="I9" s="202"/>
      <c r="J9" s="202"/>
      <c r="K9" s="202"/>
      <c r="L9" s="202"/>
    </row>
    <row r="10" spans="1:12" ht="12.75">
      <c r="A10" s="200"/>
      <c r="B10" s="200"/>
      <c r="C10" s="200">
        <v>4430</v>
      </c>
      <c r="D10" s="203" t="s">
        <v>123</v>
      </c>
      <c r="E10" s="202">
        <v>3000</v>
      </c>
      <c r="F10" s="202">
        <v>3000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</row>
    <row r="11" spans="1:12" ht="25.5">
      <c r="A11" s="200"/>
      <c r="B11" s="200"/>
      <c r="C11" s="200">
        <v>6050</v>
      </c>
      <c r="D11" s="203" t="s">
        <v>124</v>
      </c>
      <c r="E11" s="202">
        <v>6586125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202">
        <v>6586125</v>
      </c>
    </row>
    <row r="12" spans="1:12" ht="12.75">
      <c r="A12" s="200"/>
      <c r="B12" s="200"/>
      <c r="C12" s="200"/>
      <c r="D12" s="204" t="s">
        <v>125</v>
      </c>
      <c r="E12" s="205">
        <f>E10+E11</f>
        <v>6589125</v>
      </c>
      <c r="F12" s="205">
        <f>F10+F11</f>
        <v>3000</v>
      </c>
      <c r="G12" s="205">
        <v>0</v>
      </c>
      <c r="H12" s="205">
        <v>0</v>
      </c>
      <c r="I12" s="205">
        <v>0</v>
      </c>
      <c r="J12" s="205">
        <v>0</v>
      </c>
      <c r="K12" s="205">
        <v>0</v>
      </c>
      <c r="L12" s="205">
        <f>L11</f>
        <v>6586125</v>
      </c>
    </row>
    <row r="13" spans="1:12" ht="12.75">
      <c r="A13" s="200"/>
      <c r="B13" s="200" t="s">
        <v>126</v>
      </c>
      <c r="C13" s="200"/>
      <c r="D13" s="203" t="s">
        <v>127</v>
      </c>
      <c r="E13" s="202"/>
      <c r="F13" s="202"/>
      <c r="G13" s="202"/>
      <c r="H13" s="202"/>
      <c r="I13" s="202"/>
      <c r="J13" s="202"/>
      <c r="K13" s="202"/>
      <c r="L13" s="202"/>
    </row>
    <row r="14" spans="1:12" ht="38.25">
      <c r="A14" s="200"/>
      <c r="B14" s="200"/>
      <c r="C14" s="200">
        <v>2850</v>
      </c>
      <c r="D14" s="203" t="s">
        <v>128</v>
      </c>
      <c r="E14" s="202">
        <v>14000</v>
      </c>
      <c r="F14" s="202">
        <v>14000</v>
      </c>
      <c r="G14" s="202">
        <v>0</v>
      </c>
      <c r="H14" s="202">
        <v>0</v>
      </c>
      <c r="I14" s="202">
        <v>14000</v>
      </c>
      <c r="J14" s="202">
        <v>0</v>
      </c>
      <c r="K14" s="202">
        <v>0</v>
      </c>
      <c r="L14" s="202">
        <v>0</v>
      </c>
    </row>
    <row r="15" spans="1:12" ht="12.75">
      <c r="A15" s="200"/>
      <c r="B15" s="200"/>
      <c r="C15" s="200"/>
      <c r="D15" s="204" t="s">
        <v>129</v>
      </c>
      <c r="E15" s="205">
        <f>E14</f>
        <v>14000</v>
      </c>
      <c r="F15" s="205">
        <f>F14</f>
        <v>14000</v>
      </c>
      <c r="G15" s="205">
        <v>0</v>
      </c>
      <c r="H15" s="205">
        <v>0</v>
      </c>
      <c r="I15" s="205">
        <f>I14</f>
        <v>14000</v>
      </c>
      <c r="J15" s="205">
        <v>0</v>
      </c>
      <c r="K15" s="205">
        <v>0</v>
      </c>
      <c r="L15" s="205">
        <v>0</v>
      </c>
    </row>
    <row r="16" spans="1:12" ht="12.75">
      <c r="A16" s="200"/>
      <c r="B16" s="200" t="s">
        <v>130</v>
      </c>
      <c r="C16" s="200"/>
      <c r="D16" s="203" t="s">
        <v>131</v>
      </c>
      <c r="E16" s="202"/>
      <c r="F16" s="202"/>
      <c r="G16" s="205"/>
      <c r="H16" s="205"/>
      <c r="I16" s="205"/>
      <c r="J16" s="205"/>
      <c r="K16" s="205"/>
      <c r="L16" s="205"/>
    </row>
    <row r="17" spans="1:12" ht="12.75">
      <c r="A17" s="200"/>
      <c r="B17" s="200"/>
      <c r="C17" s="200">
        <v>4300</v>
      </c>
      <c r="D17" s="203" t="s">
        <v>132</v>
      </c>
      <c r="E17" s="202">
        <v>3000</v>
      </c>
      <c r="F17" s="202">
        <v>3000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0</v>
      </c>
    </row>
    <row r="18" spans="1:12" ht="12.75">
      <c r="A18" s="200"/>
      <c r="B18" s="200"/>
      <c r="C18" s="200"/>
      <c r="D18" s="201" t="s">
        <v>133</v>
      </c>
      <c r="E18" s="207">
        <f>SUM(E17:E17)</f>
        <v>3000</v>
      </c>
      <c r="F18" s="207">
        <f>SUM(F17:F17)</f>
        <v>3000</v>
      </c>
      <c r="G18" s="205"/>
      <c r="H18" s="205"/>
      <c r="I18" s="205"/>
      <c r="J18" s="205"/>
      <c r="K18" s="205"/>
      <c r="L18" s="205">
        <v>0</v>
      </c>
    </row>
    <row r="19" spans="1:12" ht="12.75">
      <c r="A19" s="208" t="s">
        <v>10</v>
      </c>
      <c r="B19" s="209"/>
      <c r="C19" s="209"/>
      <c r="D19" s="210" t="s">
        <v>15</v>
      </c>
      <c r="E19" s="211">
        <f>E12+E15+E18</f>
        <v>6606125</v>
      </c>
      <c r="F19" s="211">
        <f>F12+F15+F18</f>
        <v>20000</v>
      </c>
      <c r="G19" s="211">
        <v>0</v>
      </c>
      <c r="H19" s="211">
        <v>0</v>
      </c>
      <c r="I19" s="211">
        <f>I15</f>
        <v>14000</v>
      </c>
      <c r="J19" s="211">
        <v>0</v>
      </c>
      <c r="K19" s="211">
        <v>0</v>
      </c>
      <c r="L19" s="211">
        <f>L11</f>
        <v>6586125</v>
      </c>
    </row>
    <row r="20" spans="1:12" ht="38.25">
      <c r="A20" s="212">
        <v>400</v>
      </c>
      <c r="B20" s="213"/>
      <c r="C20" s="213"/>
      <c r="D20" s="214" t="s">
        <v>134</v>
      </c>
      <c r="E20" s="215"/>
      <c r="F20" s="215"/>
      <c r="G20" s="215"/>
      <c r="H20" s="215"/>
      <c r="I20" s="215"/>
      <c r="J20" s="215"/>
      <c r="K20" s="215"/>
      <c r="L20" s="215"/>
    </row>
    <row r="21" spans="1:12" ht="12.75">
      <c r="A21" s="212"/>
      <c r="B21" s="213">
        <v>40002</v>
      </c>
      <c r="C21" s="213"/>
      <c r="D21" s="216" t="s">
        <v>135</v>
      </c>
      <c r="E21" s="215"/>
      <c r="F21" s="215"/>
      <c r="G21" s="215"/>
      <c r="H21" s="215"/>
      <c r="I21" s="215"/>
      <c r="J21" s="215"/>
      <c r="K21" s="215"/>
      <c r="L21" s="215"/>
    </row>
    <row r="22" spans="1:12" ht="25.5">
      <c r="A22" s="212"/>
      <c r="B22" s="213"/>
      <c r="C22" s="213">
        <v>6050</v>
      </c>
      <c r="D22" s="216" t="s">
        <v>124</v>
      </c>
      <c r="E22" s="215">
        <v>75000</v>
      </c>
      <c r="F22" s="215">
        <v>0</v>
      </c>
      <c r="G22" s="215"/>
      <c r="H22" s="215"/>
      <c r="I22" s="215"/>
      <c r="J22" s="215"/>
      <c r="K22" s="215"/>
      <c r="L22" s="215">
        <v>75000</v>
      </c>
    </row>
    <row r="23" spans="1:12" ht="12.75">
      <c r="A23" s="212"/>
      <c r="B23" s="213"/>
      <c r="C23" s="213"/>
      <c r="D23" s="217" t="s">
        <v>136</v>
      </c>
      <c r="E23" s="215">
        <f>E22</f>
        <v>75000</v>
      </c>
      <c r="F23" s="215">
        <f>F22</f>
        <v>0</v>
      </c>
      <c r="G23" s="215"/>
      <c r="H23" s="215"/>
      <c r="I23" s="215"/>
      <c r="J23" s="215"/>
      <c r="K23" s="215"/>
      <c r="L23" s="215">
        <f>L22</f>
        <v>75000</v>
      </c>
    </row>
    <row r="24" spans="1:12" ht="12.75">
      <c r="A24" s="218">
        <v>400</v>
      </c>
      <c r="B24" s="219"/>
      <c r="C24" s="219"/>
      <c r="D24" s="220" t="s">
        <v>137</v>
      </c>
      <c r="E24" s="221">
        <f>E23</f>
        <v>75000</v>
      </c>
      <c r="F24" s="221">
        <f>F23</f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f>L23</f>
        <v>75000</v>
      </c>
    </row>
    <row r="25" spans="1:12" ht="12.75">
      <c r="A25" s="200">
        <v>600</v>
      </c>
      <c r="B25" s="222"/>
      <c r="C25" s="222"/>
      <c r="D25" s="223" t="s">
        <v>138</v>
      </c>
      <c r="E25" s="224"/>
      <c r="F25" s="224"/>
      <c r="G25" s="224"/>
      <c r="H25" s="224"/>
      <c r="I25" s="224"/>
      <c r="J25" s="224"/>
      <c r="K25" s="224"/>
      <c r="L25" s="224"/>
    </row>
    <row r="26" spans="1:12" ht="12.75">
      <c r="A26" s="200"/>
      <c r="B26" s="200">
        <v>60016</v>
      </c>
      <c r="C26" s="200"/>
      <c r="D26" s="203" t="s">
        <v>139</v>
      </c>
      <c r="E26" s="202"/>
      <c r="F26" s="202"/>
      <c r="G26" s="202"/>
      <c r="H26" s="202"/>
      <c r="I26" s="202"/>
      <c r="J26" s="202"/>
      <c r="K26" s="202"/>
      <c r="L26" s="202"/>
    </row>
    <row r="27" spans="1:12" ht="12.75">
      <c r="A27" s="200"/>
      <c r="B27" s="200"/>
      <c r="C27" s="200">
        <v>4210</v>
      </c>
      <c r="D27" s="203" t="s">
        <v>140</v>
      </c>
      <c r="E27" s="202">
        <v>200000</v>
      </c>
      <c r="F27" s="202">
        <v>200000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ht="12.75">
      <c r="A28" s="200"/>
      <c r="B28" s="200"/>
      <c r="C28" s="200">
        <v>4270</v>
      </c>
      <c r="D28" s="203" t="s">
        <v>141</v>
      </c>
      <c r="E28" s="202">
        <v>300000</v>
      </c>
      <c r="F28" s="202">
        <v>300000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</row>
    <row r="29" spans="1:12" ht="12.75">
      <c r="A29" s="200"/>
      <c r="B29" s="200"/>
      <c r="C29" s="200">
        <v>4300</v>
      </c>
      <c r="D29" s="203" t="s">
        <v>132</v>
      </c>
      <c r="E29" s="202">
        <v>350000</v>
      </c>
      <c r="F29" s="202">
        <v>350000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0</v>
      </c>
    </row>
    <row r="30" spans="1:12" ht="25.5">
      <c r="A30" s="200"/>
      <c r="B30" s="225"/>
      <c r="C30" s="225">
        <v>6050</v>
      </c>
      <c r="D30" s="203" t="s">
        <v>124</v>
      </c>
      <c r="E30" s="202">
        <v>4040537</v>
      </c>
      <c r="F30" s="202">
        <v>0</v>
      </c>
      <c r="G30" s="202">
        <v>0</v>
      </c>
      <c r="H30" s="202">
        <v>0</v>
      </c>
      <c r="I30" s="202">
        <v>0</v>
      </c>
      <c r="J30" s="202"/>
      <c r="K30" s="202">
        <v>0</v>
      </c>
      <c r="L30" s="202">
        <v>4040537</v>
      </c>
    </row>
    <row r="31" spans="1:12" ht="12.75">
      <c r="A31" s="200"/>
      <c r="B31" s="200"/>
      <c r="C31" s="200"/>
      <c r="D31" s="201" t="s">
        <v>142</v>
      </c>
      <c r="E31" s="207">
        <f>SUM(E27:E30)</f>
        <v>4890537</v>
      </c>
      <c r="F31" s="207">
        <f>SUM(F27:F30)</f>
        <v>850000</v>
      </c>
      <c r="G31" s="207">
        <f>SUM(G27:G30)</f>
        <v>0</v>
      </c>
      <c r="H31" s="207">
        <f>SUM(H27:H30)</f>
        <v>0</v>
      </c>
      <c r="I31" s="207">
        <f>SUM(I27:I30)</f>
        <v>0</v>
      </c>
      <c r="J31" s="207">
        <v>0</v>
      </c>
      <c r="K31" s="207">
        <f>SUM(K27:K30)</f>
        <v>0</v>
      </c>
      <c r="L31" s="207">
        <f>SUM(L27:L30)</f>
        <v>4040537</v>
      </c>
    </row>
    <row r="32" spans="1:12" ht="12.75">
      <c r="A32" s="208">
        <v>600</v>
      </c>
      <c r="B32" s="208"/>
      <c r="C32" s="208"/>
      <c r="D32" s="210" t="s">
        <v>143</v>
      </c>
      <c r="E32" s="211">
        <f>E31</f>
        <v>4890537</v>
      </c>
      <c r="F32" s="211">
        <f>F31</f>
        <v>850000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f>L31</f>
        <v>4040537</v>
      </c>
    </row>
    <row r="33" spans="1:12" ht="12.75">
      <c r="A33" s="226">
        <v>630</v>
      </c>
      <c r="B33" s="226"/>
      <c r="C33" s="226"/>
      <c r="D33" s="223" t="s">
        <v>144</v>
      </c>
      <c r="E33" s="224"/>
      <c r="F33" s="224"/>
      <c r="G33" s="224"/>
      <c r="H33" s="224"/>
      <c r="I33" s="224"/>
      <c r="J33" s="224"/>
      <c r="K33" s="224"/>
      <c r="L33" s="224"/>
    </row>
    <row r="34" spans="1:12" ht="12.75">
      <c r="A34" s="200"/>
      <c r="B34" s="200">
        <v>63095</v>
      </c>
      <c r="C34" s="200"/>
      <c r="D34" s="203" t="s">
        <v>131</v>
      </c>
      <c r="E34" s="202"/>
      <c r="F34" s="202"/>
      <c r="G34" s="202"/>
      <c r="H34" s="202"/>
      <c r="I34" s="202"/>
      <c r="J34" s="202"/>
      <c r="K34" s="202"/>
      <c r="L34" s="202"/>
    </row>
    <row r="35" spans="1:12" ht="12.75">
      <c r="A35" s="200"/>
      <c r="B35" s="200"/>
      <c r="C35" s="200">
        <v>4210</v>
      </c>
      <c r="D35" s="203" t="s">
        <v>140</v>
      </c>
      <c r="E35" s="202">
        <v>15000</v>
      </c>
      <c r="F35" s="202">
        <v>15000</v>
      </c>
      <c r="G35" s="202"/>
      <c r="H35" s="202"/>
      <c r="I35" s="202"/>
      <c r="J35" s="202"/>
      <c r="K35" s="202"/>
      <c r="L35" s="202"/>
    </row>
    <row r="36" spans="1:12" ht="12.75">
      <c r="A36" s="200"/>
      <c r="B36" s="200"/>
      <c r="C36" s="200">
        <v>4300</v>
      </c>
      <c r="D36" s="203" t="s">
        <v>132</v>
      </c>
      <c r="E36" s="202">
        <v>10000</v>
      </c>
      <c r="F36" s="202">
        <v>10000</v>
      </c>
      <c r="G36" s="202"/>
      <c r="H36" s="202"/>
      <c r="I36" s="202"/>
      <c r="J36" s="202"/>
      <c r="K36" s="202"/>
      <c r="L36" s="202"/>
    </row>
    <row r="37" spans="1:12" ht="12.75">
      <c r="A37" s="200"/>
      <c r="B37" s="200"/>
      <c r="C37" s="200">
        <v>4430</v>
      </c>
      <c r="D37" s="203" t="s">
        <v>123</v>
      </c>
      <c r="E37" s="202">
        <v>30000</v>
      </c>
      <c r="F37" s="202">
        <v>30000</v>
      </c>
      <c r="G37" s="202"/>
      <c r="H37" s="202"/>
      <c r="I37" s="202"/>
      <c r="J37" s="202"/>
      <c r="K37" s="202"/>
      <c r="L37" s="202"/>
    </row>
    <row r="38" spans="1:12" ht="20.25" customHeight="1">
      <c r="A38" s="208">
        <v>630</v>
      </c>
      <c r="B38" s="208"/>
      <c r="C38" s="208"/>
      <c r="D38" s="210" t="s">
        <v>145</v>
      </c>
      <c r="E38" s="211">
        <f>SUM(E35:E37)</f>
        <v>55000</v>
      </c>
      <c r="F38" s="211">
        <f>SUM(F35:F37)</f>
        <v>55000</v>
      </c>
      <c r="G38" s="211">
        <v>0</v>
      </c>
      <c r="H38" s="211">
        <v>0</v>
      </c>
      <c r="I38" s="211">
        <v>0</v>
      </c>
      <c r="J38" s="211">
        <v>0</v>
      </c>
      <c r="K38" s="211">
        <v>0</v>
      </c>
      <c r="L38" s="211">
        <v>0</v>
      </c>
    </row>
    <row r="39" spans="1:12" ht="12.75">
      <c r="A39" s="226">
        <v>700</v>
      </c>
      <c r="B39" s="226"/>
      <c r="C39" s="226"/>
      <c r="D39" s="223" t="s">
        <v>22</v>
      </c>
      <c r="E39" s="224"/>
      <c r="F39" s="224"/>
      <c r="G39" s="224"/>
      <c r="H39" s="224"/>
      <c r="I39" s="224"/>
      <c r="J39" s="224"/>
      <c r="K39" s="224"/>
      <c r="L39" s="224"/>
    </row>
    <row r="40" spans="1:12" ht="25.5">
      <c r="A40" s="200"/>
      <c r="B40" s="200">
        <v>70005</v>
      </c>
      <c r="C40" s="200"/>
      <c r="D40" s="203" t="s">
        <v>146</v>
      </c>
      <c r="E40" s="202"/>
      <c r="F40" s="202"/>
      <c r="G40" s="202"/>
      <c r="H40" s="202"/>
      <c r="I40" s="202"/>
      <c r="J40" s="202"/>
      <c r="K40" s="202"/>
      <c r="L40" s="202"/>
    </row>
    <row r="41" spans="1:12" ht="12.75">
      <c r="A41" s="200"/>
      <c r="B41" s="200"/>
      <c r="C41" s="200">
        <v>4170</v>
      </c>
      <c r="D41" s="203" t="s">
        <v>147</v>
      </c>
      <c r="E41" s="202">
        <v>200</v>
      </c>
      <c r="F41" s="202">
        <v>200</v>
      </c>
      <c r="G41" s="202">
        <v>200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ht="12.75">
      <c r="A42" s="200"/>
      <c r="B42" s="200"/>
      <c r="C42" s="200">
        <v>4210</v>
      </c>
      <c r="D42" s="203" t="s">
        <v>140</v>
      </c>
      <c r="E42" s="202">
        <v>10000</v>
      </c>
      <c r="F42" s="202">
        <v>10000</v>
      </c>
      <c r="G42" s="202"/>
      <c r="H42" s="202"/>
      <c r="I42" s="202"/>
      <c r="J42" s="202"/>
      <c r="K42" s="202"/>
      <c r="L42" s="202"/>
    </row>
    <row r="43" spans="1:12" ht="12.75">
      <c r="A43" s="200"/>
      <c r="B43" s="200"/>
      <c r="C43" s="200">
        <v>4260</v>
      </c>
      <c r="D43" s="203" t="s">
        <v>148</v>
      </c>
      <c r="E43" s="202">
        <v>14000</v>
      </c>
      <c r="F43" s="202">
        <v>14000</v>
      </c>
      <c r="G43" s="202"/>
      <c r="H43" s="202"/>
      <c r="I43" s="202"/>
      <c r="J43" s="202"/>
      <c r="K43" s="202"/>
      <c r="L43" s="202"/>
    </row>
    <row r="44" spans="1:12" ht="12.75">
      <c r="A44" s="200"/>
      <c r="B44" s="200"/>
      <c r="C44" s="200">
        <v>4270</v>
      </c>
      <c r="D44" s="203" t="s">
        <v>141</v>
      </c>
      <c r="E44" s="202">
        <v>100000</v>
      </c>
      <c r="F44" s="202">
        <v>100000</v>
      </c>
      <c r="G44" s="202"/>
      <c r="H44" s="202"/>
      <c r="I44" s="202"/>
      <c r="J44" s="202"/>
      <c r="K44" s="202"/>
      <c r="L44" s="202"/>
    </row>
    <row r="45" spans="1:12" ht="12.75">
      <c r="A45" s="200"/>
      <c r="B45" s="200"/>
      <c r="C45" s="200">
        <v>4300</v>
      </c>
      <c r="D45" s="203" t="s">
        <v>132</v>
      </c>
      <c r="E45" s="202">
        <v>100000</v>
      </c>
      <c r="F45" s="202">
        <v>100000</v>
      </c>
      <c r="G45" s="202"/>
      <c r="H45" s="202"/>
      <c r="I45" s="202"/>
      <c r="J45" s="202"/>
      <c r="K45" s="202"/>
      <c r="L45" s="202"/>
    </row>
    <row r="46" spans="1:12" ht="12.75">
      <c r="A46" s="200"/>
      <c r="B46" s="200"/>
      <c r="C46" s="200">
        <v>4430</v>
      </c>
      <c r="D46" s="203" t="s">
        <v>123</v>
      </c>
      <c r="E46" s="202">
        <v>8000</v>
      </c>
      <c r="F46" s="202">
        <v>8000</v>
      </c>
      <c r="G46" s="202"/>
      <c r="H46" s="202"/>
      <c r="I46" s="202"/>
      <c r="J46" s="202"/>
      <c r="K46" s="202"/>
      <c r="L46" s="202"/>
    </row>
    <row r="47" spans="1:12" ht="25.5">
      <c r="A47" s="200"/>
      <c r="B47" s="200"/>
      <c r="C47" s="200">
        <v>4590</v>
      </c>
      <c r="D47" s="203" t="s">
        <v>149</v>
      </c>
      <c r="E47" s="202">
        <v>50000</v>
      </c>
      <c r="F47" s="202">
        <v>50000</v>
      </c>
      <c r="G47" s="202"/>
      <c r="H47" s="202"/>
      <c r="I47" s="202"/>
      <c r="J47" s="202"/>
      <c r="K47" s="202"/>
      <c r="L47" s="202"/>
    </row>
    <row r="48" spans="1:12" ht="25.5">
      <c r="A48" s="200"/>
      <c r="B48" s="200"/>
      <c r="C48" s="200">
        <v>6050</v>
      </c>
      <c r="D48" s="203" t="s">
        <v>124</v>
      </c>
      <c r="E48" s="202">
        <v>189509</v>
      </c>
      <c r="F48" s="202">
        <v>0</v>
      </c>
      <c r="G48" s="202"/>
      <c r="H48" s="202"/>
      <c r="I48" s="202"/>
      <c r="J48" s="202"/>
      <c r="K48" s="202"/>
      <c r="L48" s="202">
        <v>189509</v>
      </c>
    </row>
    <row r="49" spans="1:12" ht="21.75" customHeight="1">
      <c r="A49" s="200"/>
      <c r="B49" s="200"/>
      <c r="C49" s="227"/>
      <c r="D49" s="201" t="s">
        <v>150</v>
      </c>
      <c r="E49" s="207">
        <f>SUM(E41:E48)</f>
        <v>471709</v>
      </c>
      <c r="F49" s="207">
        <f>SUM(F41:F48)</f>
        <v>282200</v>
      </c>
      <c r="G49" s="207">
        <f>SUM(G41:G48)</f>
        <v>200</v>
      </c>
      <c r="H49" s="207">
        <v>0</v>
      </c>
      <c r="I49" s="207">
        <v>0</v>
      </c>
      <c r="J49" s="207">
        <v>0</v>
      </c>
      <c r="K49" s="207">
        <v>0</v>
      </c>
      <c r="L49" s="207">
        <f>SUM(L48:L48)</f>
        <v>189509</v>
      </c>
    </row>
    <row r="50" spans="1:12" ht="18" customHeight="1">
      <c r="A50" s="208">
        <v>700</v>
      </c>
      <c r="B50" s="208"/>
      <c r="C50" s="208"/>
      <c r="D50" s="210" t="s">
        <v>31</v>
      </c>
      <c r="E50" s="211">
        <f>E49</f>
        <v>471709</v>
      </c>
      <c r="F50" s="211">
        <f>F49</f>
        <v>282200</v>
      </c>
      <c r="G50" s="211">
        <f>G49</f>
        <v>200</v>
      </c>
      <c r="H50" s="211">
        <v>0</v>
      </c>
      <c r="I50" s="211">
        <v>0</v>
      </c>
      <c r="J50" s="211">
        <v>0</v>
      </c>
      <c r="K50" s="211">
        <v>0</v>
      </c>
      <c r="L50" s="211">
        <f>L49</f>
        <v>189509</v>
      </c>
    </row>
    <row r="51" spans="1:12" ht="15" customHeight="1">
      <c r="A51" s="226">
        <v>710</v>
      </c>
      <c r="B51" s="226"/>
      <c r="C51" s="226"/>
      <c r="D51" s="228" t="s">
        <v>151</v>
      </c>
      <c r="E51" s="224"/>
      <c r="F51" s="224"/>
      <c r="G51" s="224"/>
      <c r="H51" s="224"/>
      <c r="I51" s="224"/>
      <c r="J51" s="224"/>
      <c r="K51" s="224"/>
      <c r="L51" s="224"/>
    </row>
    <row r="52" spans="1:12" ht="22.5">
      <c r="A52" s="200"/>
      <c r="B52" s="200">
        <v>71004</v>
      </c>
      <c r="C52" s="200"/>
      <c r="D52" s="229" t="s">
        <v>152</v>
      </c>
      <c r="E52" s="202"/>
      <c r="F52" s="202"/>
      <c r="G52" s="202"/>
      <c r="H52" s="202"/>
      <c r="I52" s="202"/>
      <c r="J52" s="202"/>
      <c r="K52" s="202"/>
      <c r="L52" s="202"/>
    </row>
    <row r="53" spans="1:12" ht="12.75">
      <c r="A53" s="200"/>
      <c r="B53" s="200"/>
      <c r="C53" s="200">
        <v>4300</v>
      </c>
      <c r="D53" s="229" t="s">
        <v>132</v>
      </c>
      <c r="E53" s="202">
        <v>200000</v>
      </c>
      <c r="F53" s="202">
        <v>200000</v>
      </c>
      <c r="G53" s="202"/>
      <c r="H53" s="202"/>
      <c r="I53" s="202"/>
      <c r="J53" s="202"/>
      <c r="K53" s="202"/>
      <c r="L53" s="202"/>
    </row>
    <row r="54" spans="1:12" ht="12.75">
      <c r="A54" s="200"/>
      <c r="B54" s="200"/>
      <c r="C54" s="200"/>
      <c r="D54" s="230" t="s">
        <v>153</v>
      </c>
      <c r="E54" s="207">
        <f>E53</f>
        <v>200000</v>
      </c>
      <c r="F54" s="207">
        <f>F53</f>
        <v>200000</v>
      </c>
      <c r="G54" s="207">
        <v>0</v>
      </c>
      <c r="H54" s="207">
        <v>0</v>
      </c>
      <c r="I54" s="207">
        <v>0</v>
      </c>
      <c r="J54" s="207">
        <v>0</v>
      </c>
      <c r="K54" s="207">
        <v>0</v>
      </c>
      <c r="L54" s="207">
        <v>0</v>
      </c>
    </row>
    <row r="55" spans="1:12" ht="12.75">
      <c r="A55" s="200"/>
      <c r="B55" s="200">
        <v>71035</v>
      </c>
      <c r="C55" s="200"/>
      <c r="D55" s="229" t="s">
        <v>154</v>
      </c>
      <c r="E55" s="202"/>
      <c r="F55" s="202"/>
      <c r="G55" s="202"/>
      <c r="H55" s="202"/>
      <c r="I55" s="202"/>
      <c r="J55" s="202"/>
      <c r="K55" s="202"/>
      <c r="L55" s="202"/>
    </row>
    <row r="56" spans="1:12" ht="12.75">
      <c r="A56" s="200"/>
      <c r="B56" s="200"/>
      <c r="C56" s="200">
        <v>4210</v>
      </c>
      <c r="D56" s="229" t="s">
        <v>140</v>
      </c>
      <c r="E56" s="202">
        <v>2000</v>
      </c>
      <c r="F56" s="202">
        <v>2000</v>
      </c>
      <c r="G56" s="202"/>
      <c r="H56" s="202"/>
      <c r="I56" s="202"/>
      <c r="J56" s="202"/>
      <c r="K56" s="202"/>
      <c r="L56" s="202"/>
    </row>
    <row r="57" spans="1:12" ht="12.75">
      <c r="A57" s="200"/>
      <c r="B57" s="200"/>
      <c r="C57" s="200"/>
      <c r="D57" s="230" t="s">
        <v>155</v>
      </c>
      <c r="E57" s="207">
        <f>E56</f>
        <v>2000</v>
      </c>
      <c r="F57" s="207">
        <f>F56</f>
        <v>2000</v>
      </c>
      <c r="G57" s="207">
        <v>0</v>
      </c>
      <c r="H57" s="207">
        <v>0</v>
      </c>
      <c r="I57" s="207">
        <v>0</v>
      </c>
      <c r="J57" s="207">
        <v>0</v>
      </c>
      <c r="K57" s="207">
        <v>0</v>
      </c>
      <c r="L57" s="207">
        <v>0</v>
      </c>
    </row>
    <row r="58" spans="1:12" ht="12.75">
      <c r="A58" s="208">
        <v>710</v>
      </c>
      <c r="B58" s="208"/>
      <c r="C58" s="208"/>
      <c r="D58" s="231" t="s">
        <v>156</v>
      </c>
      <c r="E58" s="211">
        <f>E54+E57</f>
        <v>202000</v>
      </c>
      <c r="F58" s="211">
        <f>F54+F57</f>
        <v>202000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</row>
    <row r="59" spans="1:12" ht="12.75">
      <c r="A59" s="226">
        <v>750</v>
      </c>
      <c r="B59" s="226"/>
      <c r="C59" s="226"/>
      <c r="D59" s="228" t="s">
        <v>32</v>
      </c>
      <c r="E59" s="224"/>
      <c r="F59" s="224"/>
      <c r="G59" s="224"/>
      <c r="H59" s="224"/>
      <c r="I59" s="224"/>
      <c r="J59" s="224"/>
      <c r="K59" s="224"/>
      <c r="L59" s="224"/>
    </row>
    <row r="60" spans="1:12" ht="12.75">
      <c r="A60" s="200"/>
      <c r="B60" s="200">
        <v>75011</v>
      </c>
      <c r="C60" s="200"/>
      <c r="D60" s="229" t="s">
        <v>157</v>
      </c>
      <c r="E60" s="202"/>
      <c r="F60" s="202"/>
      <c r="G60" s="202"/>
      <c r="H60" s="202"/>
      <c r="I60" s="202"/>
      <c r="J60" s="202"/>
      <c r="K60" s="202"/>
      <c r="L60" s="202"/>
    </row>
    <row r="61" spans="1:12" ht="12.75">
      <c r="A61" s="200"/>
      <c r="B61" s="200"/>
      <c r="C61" s="200">
        <v>4010</v>
      </c>
      <c r="D61" s="229" t="s">
        <v>158</v>
      </c>
      <c r="E61" s="202">
        <v>48800</v>
      </c>
      <c r="F61" s="202">
        <v>48800</v>
      </c>
      <c r="G61" s="202">
        <v>48800</v>
      </c>
      <c r="H61" s="202"/>
      <c r="I61" s="202"/>
      <c r="J61" s="202"/>
      <c r="K61" s="202"/>
      <c r="L61" s="202"/>
    </row>
    <row r="62" spans="1:12" ht="12.75">
      <c r="A62" s="200"/>
      <c r="B62" s="200"/>
      <c r="C62" s="200">
        <v>4040</v>
      </c>
      <c r="D62" s="229" t="s">
        <v>159</v>
      </c>
      <c r="E62" s="202">
        <v>4100</v>
      </c>
      <c r="F62" s="202">
        <v>4100</v>
      </c>
      <c r="G62" s="202">
        <v>4100</v>
      </c>
      <c r="H62" s="202"/>
      <c r="I62" s="202"/>
      <c r="J62" s="202"/>
      <c r="K62" s="202"/>
      <c r="L62" s="202"/>
    </row>
    <row r="63" spans="1:12" ht="12.75">
      <c r="A63" s="200"/>
      <c r="B63" s="200"/>
      <c r="C63" s="200">
        <v>4110</v>
      </c>
      <c r="D63" s="229" t="s">
        <v>160</v>
      </c>
      <c r="E63" s="202">
        <v>9500</v>
      </c>
      <c r="F63" s="202">
        <v>9500</v>
      </c>
      <c r="G63" s="202"/>
      <c r="H63" s="202">
        <v>9500</v>
      </c>
      <c r="I63" s="202"/>
      <c r="J63" s="202"/>
      <c r="K63" s="202"/>
      <c r="L63" s="202"/>
    </row>
    <row r="64" spans="1:12" ht="12.75">
      <c r="A64" s="200"/>
      <c r="B64" s="200"/>
      <c r="C64" s="200">
        <v>4120</v>
      </c>
      <c r="D64" s="229" t="s">
        <v>161</v>
      </c>
      <c r="E64" s="202">
        <v>1300</v>
      </c>
      <c r="F64" s="202">
        <v>1300</v>
      </c>
      <c r="G64" s="202"/>
      <c r="H64" s="202">
        <v>1300</v>
      </c>
      <c r="I64" s="202"/>
      <c r="J64" s="202"/>
      <c r="K64" s="202"/>
      <c r="L64" s="202"/>
    </row>
    <row r="65" spans="1:12" ht="12.75">
      <c r="A65" s="200"/>
      <c r="B65" s="200"/>
      <c r="C65" s="200">
        <v>4210</v>
      </c>
      <c r="D65" s="229" t="s">
        <v>140</v>
      </c>
      <c r="E65" s="202">
        <v>1744</v>
      </c>
      <c r="F65" s="202">
        <v>1744</v>
      </c>
      <c r="G65" s="202"/>
      <c r="H65" s="202"/>
      <c r="I65" s="202"/>
      <c r="J65" s="202"/>
      <c r="K65" s="202"/>
      <c r="L65" s="202"/>
    </row>
    <row r="66" spans="1:12" ht="22.5">
      <c r="A66" s="200"/>
      <c r="B66" s="200"/>
      <c r="C66" s="200">
        <v>4440</v>
      </c>
      <c r="D66" s="229" t="s">
        <v>162</v>
      </c>
      <c r="E66" s="202">
        <v>2500</v>
      </c>
      <c r="F66" s="202">
        <v>2500</v>
      </c>
      <c r="G66" s="202"/>
      <c r="H66" s="202"/>
      <c r="I66" s="202"/>
      <c r="J66" s="202"/>
      <c r="K66" s="202"/>
      <c r="L66" s="202"/>
    </row>
    <row r="67" spans="1:12" ht="12.75">
      <c r="A67" s="200"/>
      <c r="B67" s="200"/>
      <c r="C67" s="227"/>
      <c r="D67" s="230" t="s">
        <v>163</v>
      </c>
      <c r="E67" s="207">
        <f>SUM(E61:E66)</f>
        <v>67944</v>
      </c>
      <c r="F67" s="207">
        <f>SUM(F61:F66)</f>
        <v>67944</v>
      </c>
      <c r="G67" s="207">
        <f>SUM(G61:G66)</f>
        <v>52900</v>
      </c>
      <c r="H67" s="207">
        <f>SUM(H63:H66)</f>
        <v>10800</v>
      </c>
      <c r="I67" s="207">
        <v>0</v>
      </c>
      <c r="J67" s="207">
        <v>0</v>
      </c>
      <c r="K67" s="207">
        <v>0</v>
      </c>
      <c r="L67" s="207">
        <v>0</v>
      </c>
    </row>
    <row r="68" spans="1:12" ht="12.75">
      <c r="A68" s="200"/>
      <c r="B68" s="200">
        <v>75022</v>
      </c>
      <c r="C68" s="200"/>
      <c r="D68" s="229" t="s">
        <v>164</v>
      </c>
      <c r="E68" s="202"/>
      <c r="F68" s="202"/>
      <c r="G68" s="202"/>
      <c r="H68" s="202"/>
      <c r="I68" s="202"/>
      <c r="J68" s="202"/>
      <c r="K68" s="202"/>
      <c r="L68" s="202"/>
    </row>
    <row r="69" spans="1:12" ht="12.75">
      <c r="A69" s="200"/>
      <c r="B69" s="200"/>
      <c r="C69" s="200">
        <v>3030</v>
      </c>
      <c r="D69" s="229" t="s">
        <v>165</v>
      </c>
      <c r="E69" s="202">
        <v>147000</v>
      </c>
      <c r="F69" s="202">
        <v>147000</v>
      </c>
      <c r="G69" s="202"/>
      <c r="H69" s="202"/>
      <c r="I69" s="202"/>
      <c r="J69" s="202"/>
      <c r="K69" s="202"/>
      <c r="L69" s="202"/>
    </row>
    <row r="70" spans="1:12" ht="12.75">
      <c r="A70" s="200"/>
      <c r="B70" s="200"/>
      <c r="C70" s="200">
        <v>4210</v>
      </c>
      <c r="D70" s="229" t="s">
        <v>140</v>
      </c>
      <c r="E70" s="202">
        <v>8600</v>
      </c>
      <c r="F70" s="202">
        <v>8600</v>
      </c>
      <c r="G70" s="202"/>
      <c r="H70" s="202"/>
      <c r="I70" s="202"/>
      <c r="J70" s="202"/>
      <c r="K70" s="202"/>
      <c r="L70" s="202"/>
    </row>
    <row r="71" spans="1:12" ht="12.75">
      <c r="A71" s="200"/>
      <c r="B71" s="200"/>
      <c r="C71" s="200">
        <v>4300</v>
      </c>
      <c r="D71" s="229" t="s">
        <v>132</v>
      </c>
      <c r="E71" s="202">
        <v>22000</v>
      </c>
      <c r="F71" s="202">
        <v>22000</v>
      </c>
      <c r="G71" s="202"/>
      <c r="H71" s="202"/>
      <c r="I71" s="202"/>
      <c r="J71" s="202"/>
      <c r="K71" s="202"/>
      <c r="L71" s="202"/>
    </row>
    <row r="72" spans="1:12" ht="12.75">
      <c r="A72" s="200"/>
      <c r="B72" s="200"/>
      <c r="C72" s="200">
        <v>4350</v>
      </c>
      <c r="D72" s="229" t="s">
        <v>166</v>
      </c>
      <c r="E72" s="202">
        <v>800</v>
      </c>
      <c r="F72" s="202">
        <v>800</v>
      </c>
      <c r="G72" s="202"/>
      <c r="H72" s="202"/>
      <c r="I72" s="202"/>
      <c r="J72" s="202"/>
      <c r="K72" s="202"/>
      <c r="L72" s="202"/>
    </row>
    <row r="73" spans="1:12" ht="22.5">
      <c r="A73" s="200"/>
      <c r="B73" s="200"/>
      <c r="C73" s="200">
        <v>4360</v>
      </c>
      <c r="D73" s="229" t="s">
        <v>167</v>
      </c>
      <c r="E73" s="202">
        <v>2600</v>
      </c>
      <c r="F73" s="202">
        <v>2600</v>
      </c>
      <c r="G73" s="202"/>
      <c r="H73" s="202"/>
      <c r="I73" s="202"/>
      <c r="J73" s="202"/>
      <c r="K73" s="202"/>
      <c r="L73" s="202"/>
    </row>
    <row r="74" spans="1:12" ht="22.5">
      <c r="A74" s="200"/>
      <c r="B74" s="200"/>
      <c r="C74" s="200">
        <v>4370</v>
      </c>
      <c r="D74" s="229" t="s">
        <v>168</v>
      </c>
      <c r="E74" s="202">
        <v>1900</v>
      </c>
      <c r="F74" s="202">
        <v>1900</v>
      </c>
      <c r="G74" s="202"/>
      <c r="H74" s="202"/>
      <c r="I74" s="202"/>
      <c r="J74" s="202"/>
      <c r="K74" s="202"/>
      <c r="L74" s="202"/>
    </row>
    <row r="75" spans="1:12" ht="12.75">
      <c r="A75" s="200"/>
      <c r="B75" s="200"/>
      <c r="C75" s="200">
        <v>4410</v>
      </c>
      <c r="D75" s="229" t="s">
        <v>169</v>
      </c>
      <c r="E75" s="202">
        <v>5400</v>
      </c>
      <c r="F75" s="202">
        <v>5400</v>
      </c>
      <c r="G75" s="202"/>
      <c r="H75" s="202"/>
      <c r="I75" s="202"/>
      <c r="J75" s="202"/>
      <c r="K75" s="202"/>
      <c r="L75" s="202"/>
    </row>
    <row r="76" spans="1:12" ht="12.75">
      <c r="A76" s="200"/>
      <c r="B76" s="200"/>
      <c r="C76" s="200">
        <v>4420</v>
      </c>
      <c r="D76" s="229" t="s">
        <v>170</v>
      </c>
      <c r="E76" s="202">
        <v>1500</v>
      </c>
      <c r="F76" s="202">
        <v>1500</v>
      </c>
      <c r="G76" s="202"/>
      <c r="H76" s="202"/>
      <c r="I76" s="202"/>
      <c r="J76" s="202"/>
      <c r="K76" s="202"/>
      <c r="L76" s="202"/>
    </row>
    <row r="77" spans="1:12" ht="22.5">
      <c r="A77" s="200"/>
      <c r="B77" s="200"/>
      <c r="C77" s="200">
        <v>4700</v>
      </c>
      <c r="D77" s="229" t="s">
        <v>171</v>
      </c>
      <c r="E77" s="202">
        <v>2500</v>
      </c>
      <c r="F77" s="202">
        <v>2500</v>
      </c>
      <c r="G77" s="202"/>
      <c r="H77" s="202"/>
      <c r="I77" s="202"/>
      <c r="J77" s="202"/>
      <c r="K77" s="202"/>
      <c r="L77" s="202"/>
    </row>
    <row r="78" spans="1:12" ht="22.5">
      <c r="A78" s="200"/>
      <c r="B78" s="200"/>
      <c r="C78" s="200">
        <v>4740</v>
      </c>
      <c r="D78" s="229" t="s">
        <v>172</v>
      </c>
      <c r="E78" s="202">
        <v>1600</v>
      </c>
      <c r="F78" s="202">
        <v>1600</v>
      </c>
      <c r="G78" s="202"/>
      <c r="H78" s="202"/>
      <c r="I78" s="202"/>
      <c r="J78" s="202"/>
      <c r="K78" s="202"/>
      <c r="L78" s="202"/>
    </row>
    <row r="79" spans="1:12" ht="22.5">
      <c r="A79" s="200"/>
      <c r="B79" s="200"/>
      <c r="C79" s="200">
        <v>6060</v>
      </c>
      <c r="D79" s="229" t="s">
        <v>173</v>
      </c>
      <c r="E79" s="202">
        <v>8000</v>
      </c>
      <c r="F79" s="202">
        <v>0</v>
      </c>
      <c r="G79" s="202"/>
      <c r="H79" s="202"/>
      <c r="I79" s="202"/>
      <c r="J79" s="202"/>
      <c r="K79" s="202"/>
      <c r="L79" s="202">
        <v>8000</v>
      </c>
    </row>
    <row r="80" spans="1:12" ht="12.75">
      <c r="A80" s="200"/>
      <c r="B80" s="200"/>
      <c r="C80" s="200"/>
      <c r="D80" s="230" t="s">
        <v>174</v>
      </c>
      <c r="E80" s="207">
        <f>SUM(E69:E79)</f>
        <v>201900</v>
      </c>
      <c r="F80" s="207">
        <f>SUM(F69:F79)</f>
        <v>193900</v>
      </c>
      <c r="G80" s="207">
        <v>0</v>
      </c>
      <c r="H80" s="207">
        <v>0</v>
      </c>
      <c r="I80" s="207">
        <v>0</v>
      </c>
      <c r="J80" s="207">
        <v>0</v>
      </c>
      <c r="K80" s="207">
        <v>0</v>
      </c>
      <c r="L80" s="207">
        <f>L79</f>
        <v>8000</v>
      </c>
    </row>
    <row r="81" spans="1:12" ht="25.5">
      <c r="A81" s="200"/>
      <c r="B81" s="200">
        <v>75023</v>
      </c>
      <c r="C81" s="200"/>
      <c r="D81" s="203" t="s">
        <v>175</v>
      </c>
      <c r="E81" s="202"/>
      <c r="F81" s="202"/>
      <c r="G81" s="202"/>
      <c r="H81" s="202"/>
      <c r="I81" s="202"/>
      <c r="J81" s="202"/>
      <c r="K81" s="202"/>
      <c r="L81" s="202"/>
    </row>
    <row r="82" spans="1:12" ht="25.5">
      <c r="A82" s="200"/>
      <c r="B82" s="200"/>
      <c r="C82" s="200">
        <v>3020</v>
      </c>
      <c r="D82" s="203" t="s">
        <v>176</v>
      </c>
      <c r="E82" s="202">
        <v>18400</v>
      </c>
      <c r="F82" s="202">
        <v>18400</v>
      </c>
      <c r="G82" s="202"/>
      <c r="H82" s="202"/>
      <c r="I82" s="202"/>
      <c r="J82" s="202"/>
      <c r="K82" s="202"/>
      <c r="L82" s="202"/>
    </row>
    <row r="83" spans="1:12" ht="25.5">
      <c r="A83" s="200"/>
      <c r="B83" s="200"/>
      <c r="C83" s="200">
        <v>4010</v>
      </c>
      <c r="D83" s="203" t="s">
        <v>158</v>
      </c>
      <c r="E83" s="202">
        <v>1815000</v>
      </c>
      <c r="F83" s="202">
        <v>1815000</v>
      </c>
      <c r="G83" s="202">
        <v>1815000</v>
      </c>
      <c r="H83" s="202"/>
      <c r="I83" s="202"/>
      <c r="J83" s="202"/>
      <c r="K83" s="202"/>
      <c r="L83" s="202"/>
    </row>
    <row r="84" spans="1:12" ht="12.75">
      <c r="A84" s="200"/>
      <c r="B84" s="200"/>
      <c r="C84" s="200">
        <v>4040</v>
      </c>
      <c r="D84" s="203" t="s">
        <v>159</v>
      </c>
      <c r="E84" s="202">
        <v>131000</v>
      </c>
      <c r="F84" s="202">
        <v>131000</v>
      </c>
      <c r="G84" s="202">
        <v>131000</v>
      </c>
      <c r="H84" s="202"/>
      <c r="I84" s="202"/>
      <c r="J84" s="202"/>
      <c r="K84" s="202"/>
      <c r="L84" s="202"/>
    </row>
    <row r="85" spans="1:12" ht="12.75">
      <c r="A85" s="200"/>
      <c r="B85" s="200"/>
      <c r="C85" s="200">
        <v>4110</v>
      </c>
      <c r="D85" s="203" t="s">
        <v>160</v>
      </c>
      <c r="E85" s="202">
        <v>350000</v>
      </c>
      <c r="F85" s="202">
        <v>350000</v>
      </c>
      <c r="G85" s="202"/>
      <c r="H85" s="202">
        <v>350000</v>
      </c>
      <c r="I85" s="202"/>
      <c r="J85" s="202"/>
      <c r="K85" s="202"/>
      <c r="L85" s="202"/>
    </row>
    <row r="86" spans="1:12" ht="12.75">
      <c r="A86" s="200"/>
      <c r="B86" s="200"/>
      <c r="C86" s="200">
        <v>4120</v>
      </c>
      <c r="D86" s="203" t="s">
        <v>161</v>
      </c>
      <c r="E86" s="202">
        <v>45000</v>
      </c>
      <c r="F86" s="202">
        <v>45000</v>
      </c>
      <c r="G86" s="202"/>
      <c r="H86" s="202">
        <v>45000</v>
      </c>
      <c r="I86" s="202"/>
      <c r="J86" s="202"/>
      <c r="K86" s="202"/>
      <c r="L86" s="202"/>
    </row>
    <row r="87" spans="1:12" ht="25.5">
      <c r="A87" s="200"/>
      <c r="B87" s="200"/>
      <c r="C87" s="200">
        <v>4140</v>
      </c>
      <c r="D87" s="203" t="s">
        <v>177</v>
      </c>
      <c r="E87" s="202">
        <v>20000</v>
      </c>
      <c r="F87" s="202">
        <v>20000</v>
      </c>
      <c r="G87" s="202"/>
      <c r="H87" s="202">
        <v>0</v>
      </c>
      <c r="I87" s="202"/>
      <c r="J87" s="202"/>
      <c r="K87" s="202"/>
      <c r="L87" s="202"/>
    </row>
    <row r="88" spans="1:12" ht="12.75">
      <c r="A88" s="200"/>
      <c r="B88" s="200"/>
      <c r="C88" s="200">
        <v>4170</v>
      </c>
      <c r="D88" s="203" t="s">
        <v>147</v>
      </c>
      <c r="E88" s="202">
        <v>40000</v>
      </c>
      <c r="F88" s="202">
        <v>40000</v>
      </c>
      <c r="G88" s="202">
        <v>40000</v>
      </c>
      <c r="H88" s="202"/>
      <c r="I88" s="202"/>
      <c r="J88" s="202"/>
      <c r="K88" s="202"/>
      <c r="L88" s="202"/>
    </row>
    <row r="89" spans="1:12" ht="12.75">
      <c r="A89" s="200"/>
      <c r="B89" s="200"/>
      <c r="C89" s="200">
        <v>4210</v>
      </c>
      <c r="D89" s="203" t="s">
        <v>140</v>
      </c>
      <c r="E89" s="202">
        <v>155000</v>
      </c>
      <c r="F89" s="202">
        <v>155000</v>
      </c>
      <c r="G89" s="202"/>
      <c r="H89" s="202"/>
      <c r="I89" s="202"/>
      <c r="J89" s="202"/>
      <c r="K89" s="202"/>
      <c r="L89" s="202"/>
    </row>
    <row r="90" spans="1:12" ht="12.75">
      <c r="A90" s="200"/>
      <c r="B90" s="200"/>
      <c r="C90" s="200">
        <v>4260</v>
      </c>
      <c r="D90" s="203" t="s">
        <v>148</v>
      </c>
      <c r="E90" s="202">
        <v>30000</v>
      </c>
      <c r="F90" s="202">
        <v>30000</v>
      </c>
      <c r="G90" s="202"/>
      <c r="H90" s="202"/>
      <c r="I90" s="202"/>
      <c r="J90" s="202"/>
      <c r="K90" s="202"/>
      <c r="L90" s="202"/>
    </row>
    <row r="91" spans="1:12" ht="12.75">
      <c r="A91" s="200"/>
      <c r="B91" s="200"/>
      <c r="C91" s="200">
        <v>4270</v>
      </c>
      <c r="D91" s="203" t="s">
        <v>141</v>
      </c>
      <c r="E91" s="202">
        <v>10000</v>
      </c>
      <c r="F91" s="202">
        <v>10000</v>
      </c>
      <c r="G91" s="202"/>
      <c r="H91" s="202"/>
      <c r="I91" s="202"/>
      <c r="J91" s="202"/>
      <c r="K91" s="202"/>
      <c r="L91" s="202"/>
    </row>
    <row r="92" spans="1:12" ht="12.75">
      <c r="A92" s="200"/>
      <c r="B92" s="200"/>
      <c r="C92" s="200">
        <v>4280</v>
      </c>
      <c r="D92" s="203" t="s">
        <v>178</v>
      </c>
      <c r="E92" s="202">
        <v>3000</v>
      </c>
      <c r="F92" s="202">
        <v>3000</v>
      </c>
      <c r="G92" s="202"/>
      <c r="H92" s="202"/>
      <c r="I92" s="202"/>
      <c r="J92" s="202"/>
      <c r="K92" s="202"/>
      <c r="L92" s="202"/>
    </row>
    <row r="93" spans="1:12" ht="12.75">
      <c r="A93" s="200"/>
      <c r="B93" s="200"/>
      <c r="C93" s="200">
        <v>4300</v>
      </c>
      <c r="D93" s="203" t="s">
        <v>132</v>
      </c>
      <c r="E93" s="202">
        <v>180000</v>
      </c>
      <c r="F93" s="202">
        <v>180000</v>
      </c>
      <c r="G93" s="202"/>
      <c r="H93" s="202"/>
      <c r="I93" s="202"/>
      <c r="J93" s="202"/>
      <c r="K93" s="202"/>
      <c r="L93" s="202"/>
    </row>
    <row r="94" spans="1:12" ht="12.75">
      <c r="A94" s="200"/>
      <c r="B94" s="200"/>
      <c r="C94" s="200">
        <v>4350</v>
      </c>
      <c r="D94" s="203" t="s">
        <v>179</v>
      </c>
      <c r="E94" s="202">
        <v>8000</v>
      </c>
      <c r="F94" s="202">
        <v>8000</v>
      </c>
      <c r="G94" s="202"/>
      <c r="H94" s="202"/>
      <c r="I94" s="202"/>
      <c r="J94" s="202"/>
      <c r="K94" s="202"/>
      <c r="L94" s="202"/>
    </row>
    <row r="95" spans="1:12" ht="38.25">
      <c r="A95" s="200"/>
      <c r="B95" s="200"/>
      <c r="C95" s="200">
        <v>4360</v>
      </c>
      <c r="D95" s="203" t="s">
        <v>520</v>
      </c>
      <c r="E95" s="202">
        <v>14000</v>
      </c>
      <c r="F95" s="202">
        <v>14000</v>
      </c>
      <c r="G95" s="202"/>
      <c r="H95" s="202"/>
      <c r="I95" s="202"/>
      <c r="J95" s="202"/>
      <c r="K95" s="202"/>
      <c r="L95" s="202"/>
    </row>
    <row r="96" spans="1:12" ht="38.25">
      <c r="A96" s="200"/>
      <c r="B96" s="200"/>
      <c r="C96" s="200">
        <v>4370</v>
      </c>
      <c r="D96" s="203" t="s">
        <v>168</v>
      </c>
      <c r="E96" s="202">
        <v>30000</v>
      </c>
      <c r="F96" s="202">
        <v>30000</v>
      </c>
      <c r="G96" s="202"/>
      <c r="H96" s="202"/>
      <c r="I96" s="202"/>
      <c r="J96" s="202"/>
      <c r="K96" s="202"/>
      <c r="L96" s="202"/>
    </row>
    <row r="97" spans="1:12" ht="26.25" customHeight="1">
      <c r="A97" s="200"/>
      <c r="B97" s="200"/>
      <c r="C97" s="200">
        <v>4400</v>
      </c>
      <c r="D97" s="229" t="s">
        <v>181</v>
      </c>
      <c r="E97" s="202">
        <v>10000</v>
      </c>
      <c r="F97" s="202">
        <v>10000</v>
      </c>
      <c r="G97" s="202"/>
      <c r="H97" s="202"/>
      <c r="I97" s="202"/>
      <c r="J97" s="202"/>
      <c r="K97" s="202"/>
      <c r="L97" s="202"/>
    </row>
    <row r="98" spans="1:12" ht="12.75">
      <c r="A98" s="200"/>
      <c r="B98" s="200"/>
      <c r="C98" s="200">
        <v>4410</v>
      </c>
      <c r="D98" s="203" t="s">
        <v>169</v>
      </c>
      <c r="E98" s="202">
        <v>30000</v>
      </c>
      <c r="F98" s="202">
        <v>30000</v>
      </c>
      <c r="G98" s="202"/>
      <c r="H98" s="202"/>
      <c r="I98" s="202"/>
      <c r="J98" s="202"/>
      <c r="K98" s="202"/>
      <c r="L98" s="202"/>
    </row>
    <row r="99" spans="1:12" ht="12.75">
      <c r="A99" s="200"/>
      <c r="B99" s="200"/>
      <c r="C99" s="200">
        <v>4420</v>
      </c>
      <c r="D99" s="203" t="s">
        <v>170</v>
      </c>
      <c r="E99" s="202">
        <v>3000</v>
      </c>
      <c r="F99" s="202">
        <v>3000</v>
      </c>
      <c r="G99" s="202"/>
      <c r="H99" s="202"/>
      <c r="I99" s="202"/>
      <c r="J99" s="202"/>
      <c r="K99" s="202"/>
      <c r="L99" s="202"/>
    </row>
    <row r="100" spans="1:12" ht="12.75">
      <c r="A100" s="200"/>
      <c r="B100" s="200"/>
      <c r="C100" s="200">
        <v>4430</v>
      </c>
      <c r="D100" s="203" t="s">
        <v>123</v>
      </c>
      <c r="E100" s="202">
        <v>50000</v>
      </c>
      <c r="F100" s="202">
        <v>50000</v>
      </c>
      <c r="G100" s="202"/>
      <c r="H100" s="202"/>
      <c r="I100" s="202"/>
      <c r="J100" s="202"/>
      <c r="K100" s="202"/>
      <c r="L100" s="202"/>
    </row>
    <row r="101" spans="1:12" ht="25.5">
      <c r="A101" s="200"/>
      <c r="B101" s="200"/>
      <c r="C101" s="200">
        <v>4440</v>
      </c>
      <c r="D101" s="203" t="s">
        <v>162</v>
      </c>
      <c r="E101" s="202">
        <v>78000</v>
      </c>
      <c r="F101" s="202">
        <v>78000</v>
      </c>
      <c r="G101" s="202"/>
      <c r="H101" s="202"/>
      <c r="I101" s="202"/>
      <c r="J101" s="202"/>
      <c r="K101" s="202"/>
      <c r="L101" s="202"/>
    </row>
    <row r="102" spans="1:12" ht="25.5">
      <c r="A102" s="200"/>
      <c r="B102" s="200"/>
      <c r="C102" s="200">
        <v>4610</v>
      </c>
      <c r="D102" s="203" t="s">
        <v>182</v>
      </c>
      <c r="E102" s="202">
        <v>1000</v>
      </c>
      <c r="F102" s="202">
        <v>1000</v>
      </c>
      <c r="G102" s="202"/>
      <c r="H102" s="202"/>
      <c r="I102" s="202"/>
      <c r="J102" s="202"/>
      <c r="K102" s="202"/>
      <c r="L102" s="202"/>
    </row>
    <row r="103" spans="1:12" ht="25.5">
      <c r="A103" s="200"/>
      <c r="B103" s="200"/>
      <c r="C103" s="200">
        <v>4700</v>
      </c>
      <c r="D103" s="203" t="s">
        <v>171</v>
      </c>
      <c r="E103" s="202">
        <v>27524</v>
      </c>
      <c r="F103" s="202">
        <v>27524</v>
      </c>
      <c r="G103" s="202"/>
      <c r="H103" s="202"/>
      <c r="I103" s="202"/>
      <c r="J103" s="202"/>
      <c r="K103" s="202"/>
      <c r="L103" s="202"/>
    </row>
    <row r="104" spans="1:12" ht="38.25">
      <c r="A104" s="200"/>
      <c r="B104" s="200"/>
      <c r="C104" s="200">
        <v>4740</v>
      </c>
      <c r="D104" s="203" t="s">
        <v>183</v>
      </c>
      <c r="E104" s="202">
        <v>10000</v>
      </c>
      <c r="F104" s="202">
        <v>10000</v>
      </c>
      <c r="G104" s="202"/>
      <c r="H104" s="202"/>
      <c r="I104" s="202"/>
      <c r="J104" s="202"/>
      <c r="K104" s="202"/>
      <c r="L104" s="202"/>
    </row>
    <row r="105" spans="1:12" ht="25.5">
      <c r="A105" s="200"/>
      <c r="B105" s="200"/>
      <c r="C105" s="200">
        <v>4750</v>
      </c>
      <c r="D105" s="203" t="s">
        <v>184</v>
      </c>
      <c r="E105" s="202">
        <v>25000</v>
      </c>
      <c r="F105" s="202">
        <v>25000</v>
      </c>
      <c r="G105" s="202"/>
      <c r="H105" s="202"/>
      <c r="I105" s="202"/>
      <c r="J105" s="202"/>
      <c r="K105" s="202"/>
      <c r="L105" s="202"/>
    </row>
    <row r="106" spans="1:12" ht="25.5">
      <c r="A106" s="200"/>
      <c r="B106" s="200"/>
      <c r="C106" s="200">
        <v>6060</v>
      </c>
      <c r="D106" s="203" t="s">
        <v>173</v>
      </c>
      <c r="E106" s="202">
        <v>75000</v>
      </c>
      <c r="F106" s="202">
        <v>0</v>
      </c>
      <c r="G106" s="202"/>
      <c r="H106" s="202"/>
      <c r="I106" s="202"/>
      <c r="J106" s="202"/>
      <c r="K106" s="202"/>
      <c r="L106" s="202">
        <v>75000</v>
      </c>
    </row>
    <row r="107" spans="1:12" ht="12.75">
      <c r="A107" s="200"/>
      <c r="B107" s="200"/>
      <c r="C107" s="200"/>
      <c r="D107" s="201" t="s">
        <v>185</v>
      </c>
      <c r="E107" s="207">
        <f>SUM(E82:E106)</f>
        <v>3158924</v>
      </c>
      <c r="F107" s="207">
        <f>SUM(F82:F106)</f>
        <v>3083924</v>
      </c>
      <c r="G107" s="207">
        <f>SUM(G82:G106)</f>
        <v>1986000</v>
      </c>
      <c r="H107" s="207">
        <f>H85+H86+H87</f>
        <v>395000</v>
      </c>
      <c r="I107" s="207">
        <f>SUM(I82:I106)</f>
        <v>0</v>
      </c>
      <c r="J107" s="207">
        <v>0</v>
      </c>
      <c r="K107" s="207">
        <v>0</v>
      </c>
      <c r="L107" s="207">
        <f>SUM(L106:L106)</f>
        <v>75000</v>
      </c>
    </row>
    <row r="108" spans="1:12" ht="21.75" customHeight="1">
      <c r="A108" s="200"/>
      <c r="B108" s="200">
        <v>75075</v>
      </c>
      <c r="C108" s="200"/>
      <c r="D108" s="229" t="s">
        <v>186</v>
      </c>
      <c r="E108" s="202"/>
      <c r="F108" s="202"/>
      <c r="G108" s="202"/>
      <c r="H108" s="202"/>
      <c r="I108" s="202"/>
      <c r="J108" s="202"/>
      <c r="K108" s="202"/>
      <c r="L108" s="202"/>
    </row>
    <row r="109" spans="1:12" ht="12.75">
      <c r="A109" s="200"/>
      <c r="B109" s="200"/>
      <c r="C109" s="200">
        <v>4110</v>
      </c>
      <c r="D109" s="203" t="s">
        <v>187</v>
      </c>
      <c r="E109" s="202">
        <v>2000</v>
      </c>
      <c r="F109" s="202">
        <v>2000</v>
      </c>
      <c r="G109" s="202"/>
      <c r="H109" s="202">
        <v>2000</v>
      </c>
      <c r="I109" s="202"/>
      <c r="J109" s="202"/>
      <c r="K109" s="202"/>
      <c r="L109" s="202"/>
    </row>
    <row r="110" spans="1:12" ht="12.75">
      <c r="A110" s="200"/>
      <c r="B110" s="200"/>
      <c r="C110" s="200">
        <v>4120</v>
      </c>
      <c r="D110" s="203" t="s">
        <v>161</v>
      </c>
      <c r="E110" s="202">
        <v>200</v>
      </c>
      <c r="F110" s="202">
        <v>200</v>
      </c>
      <c r="G110" s="202"/>
      <c r="H110" s="202">
        <v>200</v>
      </c>
      <c r="I110" s="202"/>
      <c r="J110" s="202"/>
      <c r="K110" s="202"/>
      <c r="L110" s="202"/>
    </row>
    <row r="111" spans="1:12" ht="12.75">
      <c r="A111" s="200"/>
      <c r="B111" s="200"/>
      <c r="C111" s="200">
        <v>4170</v>
      </c>
      <c r="D111" s="203" t="s">
        <v>147</v>
      </c>
      <c r="E111" s="202">
        <v>30000</v>
      </c>
      <c r="F111" s="202">
        <v>30000</v>
      </c>
      <c r="G111" s="202">
        <v>30000</v>
      </c>
      <c r="H111" s="202">
        <v>0</v>
      </c>
      <c r="I111" s="202"/>
      <c r="J111" s="202"/>
      <c r="K111" s="202"/>
      <c r="L111" s="202"/>
    </row>
    <row r="112" spans="1:12" ht="12.75">
      <c r="A112" s="200"/>
      <c r="B112" s="200"/>
      <c r="C112" s="200">
        <v>4210</v>
      </c>
      <c r="D112" s="203" t="s">
        <v>140</v>
      </c>
      <c r="E112" s="202">
        <v>60000</v>
      </c>
      <c r="F112" s="202">
        <v>60000</v>
      </c>
      <c r="G112" s="202"/>
      <c r="H112" s="202"/>
      <c r="I112" s="202"/>
      <c r="J112" s="202"/>
      <c r="K112" s="202"/>
      <c r="L112" s="202"/>
    </row>
    <row r="113" spans="1:12" ht="12.75">
      <c r="A113" s="200"/>
      <c r="B113" s="200"/>
      <c r="C113" s="200">
        <v>4300</v>
      </c>
      <c r="D113" s="203" t="s">
        <v>132</v>
      </c>
      <c r="E113" s="202">
        <v>52800</v>
      </c>
      <c r="F113" s="202">
        <v>52800</v>
      </c>
      <c r="G113" s="202"/>
      <c r="H113" s="202"/>
      <c r="I113" s="202"/>
      <c r="J113" s="202"/>
      <c r="K113" s="202"/>
      <c r="L113" s="202"/>
    </row>
    <row r="114" spans="1:12" ht="12.75">
      <c r="A114" s="200"/>
      <c r="B114" s="200"/>
      <c r="C114" s="200">
        <v>4410</v>
      </c>
      <c r="D114" s="203" t="s">
        <v>169</v>
      </c>
      <c r="E114" s="202">
        <v>5000</v>
      </c>
      <c r="F114" s="202">
        <v>5000</v>
      </c>
      <c r="G114" s="202"/>
      <c r="H114" s="202"/>
      <c r="I114" s="202"/>
      <c r="J114" s="202"/>
      <c r="K114" s="202"/>
      <c r="L114" s="202"/>
    </row>
    <row r="115" spans="1:12" ht="12.75">
      <c r="A115" s="200"/>
      <c r="B115" s="200"/>
      <c r="C115" s="200">
        <v>4430</v>
      </c>
      <c r="D115" s="203" t="s">
        <v>123</v>
      </c>
      <c r="E115" s="202">
        <v>20000</v>
      </c>
      <c r="F115" s="202">
        <v>20000</v>
      </c>
      <c r="G115" s="202"/>
      <c r="H115" s="202"/>
      <c r="I115" s="202"/>
      <c r="J115" s="202"/>
      <c r="K115" s="202"/>
      <c r="L115" s="202"/>
    </row>
    <row r="116" spans="1:12" ht="12.75">
      <c r="A116" s="200"/>
      <c r="B116" s="200"/>
      <c r="C116" s="200"/>
      <c r="D116" s="201" t="s">
        <v>188</v>
      </c>
      <c r="E116" s="207">
        <f>SUM(E109:E115)</f>
        <v>170000</v>
      </c>
      <c r="F116" s="207">
        <f>SUM(F109:F115)</f>
        <v>170000</v>
      </c>
      <c r="G116" s="207">
        <f>G111</f>
        <v>30000</v>
      </c>
      <c r="H116" s="207">
        <f>SUM(H108:H115)</f>
        <v>2200</v>
      </c>
      <c r="I116" s="207">
        <v>0</v>
      </c>
      <c r="J116" s="207">
        <v>0</v>
      </c>
      <c r="K116" s="207">
        <v>0</v>
      </c>
      <c r="L116" s="207">
        <v>0</v>
      </c>
    </row>
    <row r="117" spans="1:12" ht="12.75">
      <c r="A117" s="208">
        <v>750</v>
      </c>
      <c r="B117" s="208"/>
      <c r="C117" s="208"/>
      <c r="D117" s="210" t="s">
        <v>36</v>
      </c>
      <c r="E117" s="211">
        <f>E67+E80+E107+E116</f>
        <v>3598768</v>
      </c>
      <c r="F117" s="211">
        <f>F67+F80+F107+F116</f>
        <v>3515768</v>
      </c>
      <c r="G117" s="211">
        <f>G67+G80+G107+G116</f>
        <v>2068900</v>
      </c>
      <c r="H117" s="211">
        <f>H67+H80+H107+H116</f>
        <v>408000</v>
      </c>
      <c r="I117" s="211">
        <f>I116</f>
        <v>0</v>
      </c>
      <c r="J117" s="211">
        <v>0</v>
      </c>
      <c r="K117" s="211">
        <v>0</v>
      </c>
      <c r="L117" s="211">
        <f>L80+L107</f>
        <v>83000</v>
      </c>
    </row>
    <row r="118" spans="1:12" ht="32.25" customHeight="1">
      <c r="A118" s="226">
        <v>751</v>
      </c>
      <c r="B118" s="226"/>
      <c r="C118" s="226"/>
      <c r="D118" s="228" t="s">
        <v>189</v>
      </c>
      <c r="E118" s="224"/>
      <c r="F118" s="224"/>
      <c r="G118" s="224"/>
      <c r="H118" s="224"/>
      <c r="I118" s="224"/>
      <c r="J118" s="224"/>
      <c r="K118" s="224"/>
      <c r="L118" s="224"/>
    </row>
    <row r="119" spans="1:12" ht="42" customHeight="1">
      <c r="A119" s="200"/>
      <c r="B119" s="200">
        <v>75101</v>
      </c>
      <c r="C119" s="200"/>
      <c r="D119" s="203" t="s">
        <v>190</v>
      </c>
      <c r="E119" s="202"/>
      <c r="F119" s="202"/>
      <c r="G119" s="202"/>
      <c r="H119" s="202"/>
      <c r="I119" s="202"/>
      <c r="J119" s="202"/>
      <c r="K119" s="202"/>
      <c r="L119" s="202"/>
    </row>
    <row r="120" spans="1:12" ht="17.25" customHeight="1">
      <c r="A120" s="200"/>
      <c r="B120" s="200"/>
      <c r="C120" s="200">
        <v>4110</v>
      </c>
      <c r="D120" s="203" t="s">
        <v>160</v>
      </c>
      <c r="E120" s="202">
        <v>260</v>
      </c>
      <c r="F120" s="202">
        <v>260</v>
      </c>
      <c r="G120" s="202"/>
      <c r="H120" s="202">
        <v>260</v>
      </c>
      <c r="I120" s="202"/>
      <c r="J120" s="202"/>
      <c r="K120" s="202"/>
      <c r="L120" s="202"/>
    </row>
    <row r="121" spans="1:12" ht="16.5" customHeight="1">
      <c r="A121" s="200"/>
      <c r="B121" s="200"/>
      <c r="C121" s="200">
        <v>4120</v>
      </c>
      <c r="D121" s="203" t="s">
        <v>161</v>
      </c>
      <c r="E121" s="202">
        <v>37</v>
      </c>
      <c r="F121" s="202">
        <v>37</v>
      </c>
      <c r="G121" s="202"/>
      <c r="H121" s="202">
        <v>37</v>
      </c>
      <c r="I121" s="202"/>
      <c r="J121" s="202"/>
      <c r="K121" s="202"/>
      <c r="L121" s="202"/>
    </row>
    <row r="122" spans="1:12" ht="15.75" customHeight="1">
      <c r="A122" s="200"/>
      <c r="B122" s="200"/>
      <c r="C122" s="200">
        <v>4170</v>
      </c>
      <c r="D122" s="203" t="s">
        <v>147</v>
      </c>
      <c r="E122" s="202">
        <v>1500</v>
      </c>
      <c r="F122" s="202">
        <v>1500</v>
      </c>
      <c r="G122" s="202">
        <v>1500</v>
      </c>
      <c r="H122" s="202"/>
      <c r="I122" s="202"/>
      <c r="J122" s="202"/>
      <c r="K122" s="202"/>
      <c r="L122" s="202"/>
    </row>
    <row r="123" spans="1:12" ht="12.75">
      <c r="A123" s="200"/>
      <c r="B123" s="200"/>
      <c r="C123" s="200">
        <v>4210</v>
      </c>
      <c r="D123" s="203" t="s">
        <v>140</v>
      </c>
      <c r="E123" s="202">
        <v>171</v>
      </c>
      <c r="F123" s="202">
        <v>171</v>
      </c>
      <c r="G123" s="202"/>
      <c r="H123" s="202"/>
      <c r="I123" s="202"/>
      <c r="J123" s="202"/>
      <c r="K123" s="202"/>
      <c r="L123" s="202"/>
    </row>
    <row r="124" spans="1:12" ht="12.75">
      <c r="A124" s="208">
        <v>751</v>
      </c>
      <c r="B124" s="208"/>
      <c r="C124" s="208"/>
      <c r="D124" s="210" t="s">
        <v>39</v>
      </c>
      <c r="E124" s="211">
        <f>SUM(E120:E123)</f>
        <v>1968</v>
      </c>
      <c r="F124" s="211">
        <f>SUM(F120:F123)</f>
        <v>1968</v>
      </c>
      <c r="G124" s="211">
        <f>SUM(G120:G123)</f>
        <v>1500</v>
      </c>
      <c r="H124" s="211">
        <f>SUM(H120:H123)</f>
        <v>297</v>
      </c>
      <c r="I124" s="211">
        <v>0</v>
      </c>
      <c r="J124" s="211">
        <v>0</v>
      </c>
      <c r="K124" s="211">
        <v>0</v>
      </c>
      <c r="L124" s="211">
        <v>0</v>
      </c>
    </row>
    <row r="125" spans="1:12" ht="20.25" customHeight="1">
      <c r="A125" s="226">
        <v>754</v>
      </c>
      <c r="B125" s="226"/>
      <c r="C125" s="226"/>
      <c r="D125" s="228" t="s">
        <v>40</v>
      </c>
      <c r="E125" s="224"/>
      <c r="F125" s="224"/>
      <c r="G125" s="224"/>
      <c r="H125" s="224"/>
      <c r="I125" s="224"/>
      <c r="J125" s="224"/>
      <c r="K125" s="224"/>
      <c r="L125" s="224"/>
    </row>
    <row r="126" spans="1:12" ht="12.75">
      <c r="A126" s="200"/>
      <c r="B126" s="200">
        <v>75404</v>
      </c>
      <c r="C126" s="200"/>
      <c r="D126" s="203" t="s">
        <v>191</v>
      </c>
      <c r="E126" s="202"/>
      <c r="F126" s="202"/>
      <c r="G126" s="202"/>
      <c r="H126" s="202"/>
      <c r="I126" s="202"/>
      <c r="J126" s="202"/>
      <c r="K126" s="202"/>
      <c r="L126" s="202"/>
    </row>
    <row r="127" spans="1:12" ht="12.75">
      <c r="A127" s="200"/>
      <c r="B127" s="200"/>
      <c r="C127" s="200">
        <v>3000</v>
      </c>
      <c r="D127" s="203" t="s">
        <v>192</v>
      </c>
      <c r="E127" s="202">
        <v>25000</v>
      </c>
      <c r="F127" s="202">
        <v>25000</v>
      </c>
      <c r="G127" s="202"/>
      <c r="H127" s="202"/>
      <c r="I127" s="202">
        <v>25000</v>
      </c>
      <c r="J127" s="202"/>
      <c r="K127" s="202"/>
      <c r="L127" s="202"/>
    </row>
    <row r="128" spans="1:12" ht="12.75">
      <c r="A128" s="200"/>
      <c r="B128" s="200"/>
      <c r="C128" s="227"/>
      <c r="D128" s="201" t="s">
        <v>193</v>
      </c>
      <c r="E128" s="207">
        <f>E127</f>
        <v>25000</v>
      </c>
      <c r="F128" s="207">
        <f>F127</f>
        <v>25000</v>
      </c>
      <c r="G128" s="207">
        <v>0</v>
      </c>
      <c r="H128" s="207">
        <v>0</v>
      </c>
      <c r="I128" s="207">
        <f>I127</f>
        <v>25000</v>
      </c>
      <c r="J128" s="207">
        <v>0</v>
      </c>
      <c r="K128" s="207">
        <v>0</v>
      </c>
      <c r="L128" s="207">
        <v>0</v>
      </c>
    </row>
    <row r="129" spans="1:12" ht="12.75">
      <c r="A129" s="200"/>
      <c r="B129" s="200">
        <v>75412</v>
      </c>
      <c r="C129" s="200"/>
      <c r="D129" s="203" t="s">
        <v>194</v>
      </c>
      <c r="E129" s="202"/>
      <c r="F129" s="202"/>
      <c r="G129" s="202"/>
      <c r="H129" s="202"/>
      <c r="I129" s="202"/>
      <c r="J129" s="202"/>
      <c r="K129" s="202"/>
      <c r="L129" s="202"/>
    </row>
    <row r="130" spans="1:12" ht="25.5">
      <c r="A130" s="200"/>
      <c r="B130" s="200"/>
      <c r="C130" s="200">
        <v>3020</v>
      </c>
      <c r="D130" s="203" t="s">
        <v>195</v>
      </c>
      <c r="E130" s="202">
        <v>2000</v>
      </c>
      <c r="F130" s="202">
        <v>2000</v>
      </c>
      <c r="G130" s="202"/>
      <c r="H130" s="202"/>
      <c r="I130" s="202"/>
      <c r="J130" s="202"/>
      <c r="K130" s="202"/>
      <c r="L130" s="202"/>
    </row>
    <row r="131" spans="1:12" ht="12.75">
      <c r="A131" s="200"/>
      <c r="B131" s="200"/>
      <c r="C131" s="200">
        <v>4110</v>
      </c>
      <c r="D131" s="203" t="s">
        <v>160</v>
      </c>
      <c r="E131" s="202">
        <v>1000</v>
      </c>
      <c r="F131" s="202">
        <v>1000</v>
      </c>
      <c r="G131" s="202"/>
      <c r="H131" s="202">
        <v>1000</v>
      </c>
      <c r="I131" s="202"/>
      <c r="J131" s="202"/>
      <c r="K131" s="202"/>
      <c r="L131" s="202"/>
    </row>
    <row r="132" spans="1:12" ht="12.75">
      <c r="A132" s="200"/>
      <c r="B132" s="200"/>
      <c r="C132" s="200">
        <v>4120</v>
      </c>
      <c r="D132" s="203" t="s">
        <v>161</v>
      </c>
      <c r="E132" s="202">
        <v>700</v>
      </c>
      <c r="F132" s="202">
        <v>700</v>
      </c>
      <c r="G132" s="202"/>
      <c r="H132" s="202">
        <v>700</v>
      </c>
      <c r="I132" s="202"/>
      <c r="J132" s="202"/>
      <c r="K132" s="202"/>
      <c r="L132" s="202"/>
    </row>
    <row r="133" spans="1:12" ht="12.75">
      <c r="A133" s="200"/>
      <c r="B133" s="200"/>
      <c r="C133" s="200">
        <v>4170</v>
      </c>
      <c r="D133" s="203" t="s">
        <v>147</v>
      </c>
      <c r="E133" s="202">
        <v>35000</v>
      </c>
      <c r="F133" s="202">
        <v>35000</v>
      </c>
      <c r="G133" s="202">
        <v>35000</v>
      </c>
      <c r="H133" s="202"/>
      <c r="I133" s="202"/>
      <c r="J133" s="202"/>
      <c r="K133" s="202"/>
      <c r="L133" s="202"/>
    </row>
    <row r="134" spans="1:12" ht="12.75">
      <c r="A134" s="200"/>
      <c r="B134" s="200"/>
      <c r="C134" s="200">
        <v>4210</v>
      </c>
      <c r="D134" s="203" t="s">
        <v>140</v>
      </c>
      <c r="E134" s="202">
        <v>75000</v>
      </c>
      <c r="F134" s="202">
        <v>75000</v>
      </c>
      <c r="G134" s="202"/>
      <c r="H134" s="202"/>
      <c r="I134" s="202"/>
      <c r="J134" s="202"/>
      <c r="K134" s="202"/>
      <c r="L134" s="202"/>
    </row>
    <row r="135" spans="1:12" ht="12.75">
      <c r="A135" s="200"/>
      <c r="B135" s="200"/>
      <c r="C135" s="200">
        <v>4260</v>
      </c>
      <c r="D135" s="203" t="s">
        <v>148</v>
      </c>
      <c r="E135" s="202">
        <v>12000</v>
      </c>
      <c r="F135" s="202">
        <v>12000</v>
      </c>
      <c r="G135" s="202"/>
      <c r="H135" s="202"/>
      <c r="I135" s="202"/>
      <c r="J135" s="202"/>
      <c r="K135" s="202"/>
      <c r="L135" s="202"/>
    </row>
    <row r="136" spans="1:12" ht="12.75">
      <c r="A136" s="200"/>
      <c r="B136" s="200"/>
      <c r="C136" s="200">
        <v>4270</v>
      </c>
      <c r="D136" s="203" t="s">
        <v>141</v>
      </c>
      <c r="E136" s="202">
        <v>16000</v>
      </c>
      <c r="F136" s="202">
        <v>16000</v>
      </c>
      <c r="G136" s="202"/>
      <c r="H136" s="202"/>
      <c r="I136" s="202"/>
      <c r="J136" s="202"/>
      <c r="K136" s="202"/>
      <c r="L136" s="202"/>
    </row>
    <row r="137" spans="1:12" ht="12.75">
      <c r="A137" s="200"/>
      <c r="B137" s="200"/>
      <c r="C137" s="200">
        <v>4300</v>
      </c>
      <c r="D137" s="203" t="s">
        <v>132</v>
      </c>
      <c r="E137" s="202">
        <v>45000</v>
      </c>
      <c r="F137" s="202">
        <v>45000</v>
      </c>
      <c r="G137" s="202"/>
      <c r="H137" s="202"/>
      <c r="I137" s="202"/>
      <c r="J137" s="202"/>
      <c r="K137" s="202"/>
      <c r="L137" s="202"/>
    </row>
    <row r="138" spans="1:12" ht="12.75">
      <c r="A138" s="200"/>
      <c r="B138" s="200"/>
      <c r="C138" s="200">
        <v>4410</v>
      </c>
      <c r="D138" s="203" t="s">
        <v>169</v>
      </c>
      <c r="E138" s="202">
        <v>2000</v>
      </c>
      <c r="F138" s="202">
        <v>2000</v>
      </c>
      <c r="G138" s="202"/>
      <c r="H138" s="202"/>
      <c r="I138" s="202"/>
      <c r="J138" s="202"/>
      <c r="K138" s="202"/>
      <c r="L138" s="202"/>
    </row>
    <row r="139" spans="1:12" ht="12.75">
      <c r="A139" s="200"/>
      <c r="B139" s="200"/>
      <c r="C139" s="200">
        <v>4430</v>
      </c>
      <c r="D139" s="203" t="s">
        <v>123</v>
      </c>
      <c r="E139" s="202">
        <v>35000</v>
      </c>
      <c r="F139" s="202">
        <v>35000</v>
      </c>
      <c r="G139" s="202"/>
      <c r="H139" s="202"/>
      <c r="I139" s="202"/>
      <c r="J139" s="202"/>
      <c r="K139" s="202"/>
      <c r="L139" s="202"/>
    </row>
    <row r="140" spans="1:12" ht="23.25" customHeight="1">
      <c r="A140" s="200"/>
      <c r="B140" s="200"/>
      <c r="C140" s="200">
        <v>6060</v>
      </c>
      <c r="D140" s="229" t="s">
        <v>173</v>
      </c>
      <c r="E140" s="202">
        <v>60000</v>
      </c>
      <c r="F140" s="202"/>
      <c r="G140" s="202"/>
      <c r="H140" s="202"/>
      <c r="I140" s="202"/>
      <c r="J140" s="202"/>
      <c r="K140" s="202"/>
      <c r="L140" s="202">
        <v>60000</v>
      </c>
    </row>
    <row r="141" spans="1:12" ht="12.75">
      <c r="A141" s="200"/>
      <c r="B141" s="200"/>
      <c r="C141" s="200"/>
      <c r="D141" s="201" t="s">
        <v>196</v>
      </c>
      <c r="E141" s="207">
        <f>SUM(E130:E140)</f>
        <v>283700</v>
      </c>
      <c r="F141" s="207">
        <f>SUM(F130:F140)</f>
        <v>223700</v>
      </c>
      <c r="G141" s="207">
        <f>G133</f>
        <v>35000</v>
      </c>
      <c r="H141" s="207">
        <f>H131+H132</f>
        <v>1700</v>
      </c>
      <c r="I141" s="207">
        <v>0</v>
      </c>
      <c r="J141" s="207">
        <v>0</v>
      </c>
      <c r="K141" s="207">
        <v>0</v>
      </c>
      <c r="L141" s="207">
        <f>SUM(L140:L140)</f>
        <v>60000</v>
      </c>
    </row>
    <row r="142" spans="1:12" ht="12.75">
      <c r="A142" s="200"/>
      <c r="B142" s="200">
        <v>75414</v>
      </c>
      <c r="C142" s="200"/>
      <c r="D142" s="203" t="s">
        <v>197</v>
      </c>
      <c r="E142" s="202"/>
      <c r="F142" s="202"/>
      <c r="G142" s="202"/>
      <c r="H142" s="202"/>
      <c r="I142" s="202"/>
      <c r="J142" s="202"/>
      <c r="K142" s="202"/>
      <c r="L142" s="202"/>
    </row>
    <row r="143" spans="1:12" ht="12.75">
      <c r="A143" s="200"/>
      <c r="B143" s="200"/>
      <c r="C143" s="200">
        <v>4170</v>
      </c>
      <c r="D143" s="203" t="s">
        <v>147</v>
      </c>
      <c r="E143" s="202">
        <v>2400</v>
      </c>
      <c r="F143" s="202">
        <v>2400</v>
      </c>
      <c r="G143" s="202">
        <v>2400</v>
      </c>
      <c r="H143" s="202"/>
      <c r="I143" s="202"/>
      <c r="J143" s="202"/>
      <c r="K143" s="202"/>
      <c r="L143" s="202"/>
    </row>
    <row r="144" spans="1:12" ht="12.75">
      <c r="A144" s="200"/>
      <c r="B144" s="200"/>
      <c r="C144" s="200">
        <v>4210</v>
      </c>
      <c r="D144" s="203" t="s">
        <v>140</v>
      </c>
      <c r="E144" s="202">
        <v>3000</v>
      </c>
      <c r="F144" s="202">
        <v>3000</v>
      </c>
      <c r="G144" s="202"/>
      <c r="H144" s="202"/>
      <c r="I144" s="202"/>
      <c r="J144" s="202"/>
      <c r="K144" s="202"/>
      <c r="L144" s="202"/>
    </row>
    <row r="145" spans="1:12" ht="12.75">
      <c r="A145" s="200"/>
      <c r="B145" s="200"/>
      <c r="C145" s="200">
        <v>4300</v>
      </c>
      <c r="D145" s="203" t="s">
        <v>132</v>
      </c>
      <c r="E145" s="202">
        <v>2000</v>
      </c>
      <c r="F145" s="202">
        <v>2000</v>
      </c>
      <c r="G145" s="202"/>
      <c r="H145" s="202"/>
      <c r="I145" s="202"/>
      <c r="J145" s="202"/>
      <c r="K145" s="202"/>
      <c r="L145" s="202"/>
    </row>
    <row r="146" spans="1:12" ht="12.75">
      <c r="A146" s="200"/>
      <c r="B146" s="200"/>
      <c r="C146" s="200"/>
      <c r="D146" s="201" t="s">
        <v>198</v>
      </c>
      <c r="E146" s="207">
        <f>SUM(E143:E145)</f>
        <v>7400</v>
      </c>
      <c r="F146" s="207">
        <f>SUM(F143:F145)</f>
        <v>7400</v>
      </c>
      <c r="G146" s="207">
        <f>G143</f>
        <v>2400</v>
      </c>
      <c r="H146" s="207">
        <v>0</v>
      </c>
      <c r="I146" s="207">
        <v>0</v>
      </c>
      <c r="J146" s="207">
        <v>0</v>
      </c>
      <c r="K146" s="207">
        <v>0</v>
      </c>
      <c r="L146" s="207">
        <v>0</v>
      </c>
    </row>
    <row r="147" spans="1:12" ht="20.25" customHeight="1">
      <c r="A147" s="208">
        <v>754</v>
      </c>
      <c r="B147" s="208"/>
      <c r="C147" s="208"/>
      <c r="D147" s="210" t="s">
        <v>42</v>
      </c>
      <c r="E147" s="211">
        <f>E128+E141+E146</f>
        <v>316100</v>
      </c>
      <c r="F147" s="211">
        <f>F128+F141+F146</f>
        <v>256100</v>
      </c>
      <c r="G147" s="211">
        <f>G141+G146</f>
        <v>37400</v>
      </c>
      <c r="H147" s="211">
        <f>H141</f>
        <v>1700</v>
      </c>
      <c r="I147" s="211">
        <f>I128+I141+I146</f>
        <v>25000</v>
      </c>
      <c r="J147" s="211">
        <v>0</v>
      </c>
      <c r="K147" s="211">
        <v>0</v>
      </c>
      <c r="L147" s="211">
        <f>L141</f>
        <v>60000</v>
      </c>
    </row>
    <row r="148" spans="1:12" ht="80.25" customHeight="1">
      <c r="A148" s="226">
        <v>756</v>
      </c>
      <c r="B148" s="226"/>
      <c r="C148" s="226"/>
      <c r="D148" s="223" t="s">
        <v>199</v>
      </c>
      <c r="E148" s="224"/>
      <c r="F148" s="224"/>
      <c r="G148" s="224"/>
      <c r="H148" s="224"/>
      <c r="I148" s="224"/>
      <c r="J148" s="224"/>
      <c r="K148" s="224"/>
      <c r="L148" s="224"/>
    </row>
    <row r="149" spans="1:12" ht="38.25">
      <c r="A149" s="200"/>
      <c r="B149" s="200">
        <v>75647</v>
      </c>
      <c r="C149" s="200"/>
      <c r="D149" s="203" t="s">
        <v>200</v>
      </c>
      <c r="E149" s="202"/>
      <c r="F149" s="202"/>
      <c r="G149" s="202"/>
      <c r="H149" s="202"/>
      <c r="I149" s="202"/>
      <c r="J149" s="202"/>
      <c r="K149" s="202"/>
      <c r="L149" s="202"/>
    </row>
    <row r="150" spans="1:12" ht="25.5">
      <c r="A150" s="200"/>
      <c r="B150" s="200"/>
      <c r="C150" s="200">
        <v>4100</v>
      </c>
      <c r="D150" s="203" t="s">
        <v>201</v>
      </c>
      <c r="E150" s="202">
        <v>23000</v>
      </c>
      <c r="F150" s="202">
        <v>23000</v>
      </c>
      <c r="G150" s="202">
        <v>23000</v>
      </c>
      <c r="H150" s="202"/>
      <c r="I150" s="202"/>
      <c r="J150" s="202"/>
      <c r="K150" s="202"/>
      <c r="L150" s="202"/>
    </row>
    <row r="151" spans="1:12" ht="12.75">
      <c r="A151" s="200"/>
      <c r="B151" s="200"/>
      <c r="C151" s="200">
        <v>4210</v>
      </c>
      <c r="D151" s="203" t="s">
        <v>140</v>
      </c>
      <c r="E151" s="202">
        <v>5000</v>
      </c>
      <c r="F151" s="202">
        <v>5000</v>
      </c>
      <c r="G151" s="202"/>
      <c r="H151" s="202"/>
      <c r="I151" s="202"/>
      <c r="J151" s="202"/>
      <c r="K151" s="202"/>
      <c r="L151" s="202"/>
    </row>
    <row r="152" spans="1:12" ht="12.75">
      <c r="A152" s="200"/>
      <c r="B152" s="200"/>
      <c r="C152" s="200">
        <v>4300</v>
      </c>
      <c r="D152" s="203" t="s">
        <v>132</v>
      </c>
      <c r="E152" s="202">
        <v>3000</v>
      </c>
      <c r="F152" s="202">
        <v>3000</v>
      </c>
      <c r="G152" s="202"/>
      <c r="H152" s="202"/>
      <c r="I152" s="202"/>
      <c r="J152" s="202"/>
      <c r="K152" s="202"/>
      <c r="L152" s="202"/>
    </row>
    <row r="153" spans="1:12" ht="12.75">
      <c r="A153" s="200"/>
      <c r="B153" s="200"/>
      <c r="C153" s="200">
        <v>4410</v>
      </c>
      <c r="D153" s="203" t="s">
        <v>169</v>
      </c>
      <c r="E153" s="202">
        <v>35000</v>
      </c>
      <c r="F153" s="202">
        <v>35000</v>
      </c>
      <c r="G153" s="202"/>
      <c r="H153" s="202"/>
      <c r="I153" s="202"/>
      <c r="J153" s="202"/>
      <c r="K153" s="202"/>
      <c r="L153" s="202"/>
    </row>
    <row r="154" spans="1:12" ht="25.5">
      <c r="A154" s="200"/>
      <c r="B154" s="200"/>
      <c r="C154" s="200">
        <v>4610</v>
      </c>
      <c r="D154" s="203" t="s">
        <v>182</v>
      </c>
      <c r="E154" s="202">
        <v>10000</v>
      </c>
      <c r="F154" s="202">
        <v>10000</v>
      </c>
      <c r="G154" s="202"/>
      <c r="H154" s="202"/>
      <c r="I154" s="202"/>
      <c r="J154" s="202"/>
      <c r="K154" s="202"/>
      <c r="L154" s="202"/>
    </row>
    <row r="155" spans="1:12" ht="12.75">
      <c r="A155" s="208">
        <v>756</v>
      </c>
      <c r="B155" s="208"/>
      <c r="C155" s="208"/>
      <c r="D155" s="210" t="s">
        <v>202</v>
      </c>
      <c r="E155" s="211">
        <f>E150+E151+E152+E153+E154</f>
        <v>76000</v>
      </c>
      <c r="F155" s="211">
        <f>SUM(F150:F154)</f>
        <v>76000</v>
      </c>
      <c r="G155" s="211">
        <f>G150</f>
        <v>23000</v>
      </c>
      <c r="H155" s="211">
        <v>0</v>
      </c>
      <c r="I155" s="211">
        <v>0</v>
      </c>
      <c r="J155" s="211">
        <v>0</v>
      </c>
      <c r="K155" s="211">
        <v>0</v>
      </c>
      <c r="L155" s="211">
        <v>0</v>
      </c>
    </row>
    <row r="156" spans="1:12" ht="17.25" customHeight="1">
      <c r="A156" s="226">
        <v>757</v>
      </c>
      <c r="B156" s="226"/>
      <c r="C156" s="226"/>
      <c r="D156" s="223" t="s">
        <v>203</v>
      </c>
      <c r="E156" s="224"/>
      <c r="F156" s="224"/>
      <c r="G156" s="224"/>
      <c r="H156" s="224"/>
      <c r="I156" s="224"/>
      <c r="J156" s="224"/>
      <c r="K156" s="224"/>
      <c r="L156" s="224"/>
    </row>
    <row r="157" spans="1:12" ht="56.25" customHeight="1">
      <c r="A157" s="200">
        <v>757</v>
      </c>
      <c r="B157" s="200">
        <v>75702</v>
      </c>
      <c r="C157" s="200"/>
      <c r="D157" s="203" t="s">
        <v>204</v>
      </c>
      <c r="E157" s="202"/>
      <c r="F157" s="202"/>
      <c r="G157" s="202"/>
      <c r="H157" s="202"/>
      <c r="I157" s="202"/>
      <c r="J157" s="202"/>
      <c r="K157" s="202"/>
      <c r="L157" s="202"/>
    </row>
    <row r="158" spans="1:12" ht="42" customHeight="1">
      <c r="A158" s="200"/>
      <c r="B158" s="200"/>
      <c r="C158" s="200">
        <v>8070</v>
      </c>
      <c r="D158" s="203" t="s">
        <v>205</v>
      </c>
      <c r="E158" s="202">
        <v>160000</v>
      </c>
      <c r="F158" s="202">
        <v>160000</v>
      </c>
      <c r="G158" s="202"/>
      <c r="H158" s="202"/>
      <c r="I158" s="202"/>
      <c r="J158" s="202">
        <v>160000</v>
      </c>
      <c r="K158" s="202"/>
      <c r="L158" s="202"/>
    </row>
    <row r="159" spans="1:12" ht="12.75">
      <c r="A159" s="208">
        <v>757</v>
      </c>
      <c r="B159" s="208"/>
      <c r="C159" s="208"/>
      <c r="D159" s="210" t="s">
        <v>206</v>
      </c>
      <c r="E159" s="211">
        <f>E158</f>
        <v>160000</v>
      </c>
      <c r="F159" s="211">
        <f>F158</f>
        <v>160000</v>
      </c>
      <c r="G159" s="211">
        <v>0</v>
      </c>
      <c r="H159" s="211">
        <v>0</v>
      </c>
      <c r="I159" s="211">
        <v>0</v>
      </c>
      <c r="J159" s="211">
        <f>SUM(J158)</f>
        <v>160000</v>
      </c>
      <c r="K159" s="211">
        <v>0</v>
      </c>
      <c r="L159" s="211">
        <v>0</v>
      </c>
    </row>
    <row r="160" spans="1:12" ht="17.25" customHeight="1">
      <c r="A160" s="226">
        <v>758</v>
      </c>
      <c r="B160" s="226"/>
      <c r="C160" s="226"/>
      <c r="D160" s="233" t="s">
        <v>85</v>
      </c>
      <c r="E160" s="224"/>
      <c r="F160" s="224"/>
      <c r="G160" s="224"/>
      <c r="H160" s="224"/>
      <c r="I160" s="224"/>
      <c r="J160" s="224"/>
      <c r="K160" s="224"/>
      <c r="L160" s="224"/>
    </row>
    <row r="161" spans="1:12" ht="12.75">
      <c r="A161" s="226"/>
      <c r="B161" s="222">
        <v>75818</v>
      </c>
      <c r="C161" s="226"/>
      <c r="D161" s="234" t="s">
        <v>207</v>
      </c>
      <c r="E161" s="224"/>
      <c r="F161" s="224"/>
      <c r="G161" s="224"/>
      <c r="H161" s="224"/>
      <c r="I161" s="224"/>
      <c r="J161" s="224"/>
      <c r="K161" s="224"/>
      <c r="L161" s="224"/>
    </row>
    <row r="162" spans="1:12" ht="17.25" customHeight="1">
      <c r="A162" s="226"/>
      <c r="B162" s="222"/>
      <c r="C162" s="222">
        <v>4810</v>
      </c>
      <c r="D162" s="234" t="s">
        <v>208</v>
      </c>
      <c r="E162" s="235">
        <v>20000</v>
      </c>
      <c r="F162" s="224">
        <v>20000</v>
      </c>
      <c r="G162" s="224"/>
      <c r="H162" s="224"/>
      <c r="I162" s="224"/>
      <c r="J162" s="224"/>
      <c r="K162" s="224"/>
      <c r="L162" s="224"/>
    </row>
    <row r="163" spans="1:12" ht="12.75">
      <c r="A163" s="208"/>
      <c r="B163" s="208"/>
      <c r="C163" s="208"/>
      <c r="D163" s="210"/>
      <c r="E163" s="211">
        <f>SUM(E162:E162)</f>
        <v>20000</v>
      </c>
      <c r="F163" s="211">
        <f>SUM(F162:F162)</f>
        <v>20000</v>
      </c>
      <c r="G163" s="211">
        <v>0</v>
      </c>
      <c r="H163" s="211">
        <v>0</v>
      </c>
      <c r="I163" s="211">
        <v>0</v>
      </c>
      <c r="J163" s="211">
        <v>0</v>
      </c>
      <c r="K163" s="211">
        <v>0</v>
      </c>
      <c r="L163" s="211">
        <v>0</v>
      </c>
    </row>
    <row r="164" spans="1:12" ht="18.75" customHeight="1">
      <c r="A164" s="226">
        <v>801</v>
      </c>
      <c r="B164" s="226"/>
      <c r="C164" s="226"/>
      <c r="D164" s="223" t="s">
        <v>209</v>
      </c>
      <c r="E164" s="224"/>
      <c r="F164" s="224"/>
      <c r="G164" s="224"/>
      <c r="H164" s="224"/>
      <c r="I164" s="224"/>
      <c r="J164" s="224"/>
      <c r="K164" s="224"/>
      <c r="L164" s="224"/>
    </row>
    <row r="165" spans="1:12" ht="18.75" customHeight="1">
      <c r="A165" s="200"/>
      <c r="B165" s="200">
        <v>80101</v>
      </c>
      <c r="C165" s="200"/>
      <c r="D165" s="203" t="s">
        <v>210</v>
      </c>
      <c r="E165" s="202"/>
      <c r="F165" s="202"/>
      <c r="G165" s="202"/>
      <c r="H165" s="202"/>
      <c r="I165" s="202"/>
      <c r="J165" s="202"/>
      <c r="K165" s="202"/>
      <c r="L165" s="202"/>
    </row>
    <row r="166" spans="1:12" ht="25.5">
      <c r="A166" s="200"/>
      <c r="B166" s="200"/>
      <c r="C166" s="200">
        <v>3020</v>
      </c>
      <c r="D166" s="203" t="s">
        <v>176</v>
      </c>
      <c r="E166" s="202">
        <v>296786</v>
      </c>
      <c r="F166" s="202">
        <v>296786</v>
      </c>
      <c r="G166" s="202"/>
      <c r="H166" s="202"/>
      <c r="I166" s="202"/>
      <c r="J166" s="202"/>
      <c r="K166" s="202"/>
      <c r="L166" s="202"/>
    </row>
    <row r="167" spans="1:12" ht="12.75">
      <c r="A167" s="200"/>
      <c r="B167" s="200"/>
      <c r="C167" s="200">
        <v>3240</v>
      </c>
      <c r="D167" s="203" t="s">
        <v>211</v>
      </c>
      <c r="E167" s="202">
        <v>24100</v>
      </c>
      <c r="F167" s="202">
        <v>24100</v>
      </c>
      <c r="G167" s="202"/>
      <c r="H167" s="202"/>
      <c r="I167" s="202"/>
      <c r="J167" s="202"/>
      <c r="K167" s="202"/>
      <c r="L167" s="202"/>
    </row>
    <row r="168" spans="1:12" ht="25.5">
      <c r="A168" s="200"/>
      <c r="B168" s="200"/>
      <c r="C168" s="200">
        <v>4010</v>
      </c>
      <c r="D168" s="203" t="s">
        <v>158</v>
      </c>
      <c r="E168" s="202">
        <v>4011838</v>
      </c>
      <c r="F168" s="202">
        <v>4011838</v>
      </c>
      <c r="G168" s="202">
        <v>4011838</v>
      </c>
      <c r="H168" s="202"/>
      <c r="I168" s="202"/>
      <c r="J168" s="202"/>
      <c r="K168" s="202"/>
      <c r="L168" s="202"/>
    </row>
    <row r="169" spans="1:12" ht="12.75">
      <c r="A169" s="200"/>
      <c r="B169" s="200"/>
      <c r="C169" s="200">
        <v>4040</v>
      </c>
      <c r="D169" s="203" t="s">
        <v>159</v>
      </c>
      <c r="E169" s="202">
        <v>340995</v>
      </c>
      <c r="F169" s="202">
        <v>340995</v>
      </c>
      <c r="G169" s="202">
        <v>340995</v>
      </c>
      <c r="H169" s="202"/>
      <c r="I169" s="202"/>
      <c r="J169" s="202"/>
      <c r="K169" s="202"/>
      <c r="L169" s="202"/>
    </row>
    <row r="170" spans="1:12" ht="12.75">
      <c r="A170" s="200"/>
      <c r="B170" s="200"/>
      <c r="C170" s="200">
        <v>4110</v>
      </c>
      <c r="D170" s="203" t="s">
        <v>160</v>
      </c>
      <c r="E170" s="202">
        <v>693111</v>
      </c>
      <c r="F170" s="202">
        <v>693111</v>
      </c>
      <c r="G170" s="202"/>
      <c r="H170" s="202">
        <v>693111</v>
      </c>
      <c r="I170" s="202"/>
      <c r="J170" s="202"/>
      <c r="K170" s="202"/>
      <c r="L170" s="202"/>
    </row>
    <row r="171" spans="1:12" ht="12.75">
      <c r="A171" s="200"/>
      <c r="B171" s="200"/>
      <c r="C171" s="200">
        <v>4120</v>
      </c>
      <c r="D171" s="203" t="s">
        <v>161</v>
      </c>
      <c r="E171" s="202">
        <v>111757</v>
      </c>
      <c r="F171" s="202">
        <v>111757</v>
      </c>
      <c r="G171" s="202"/>
      <c r="H171" s="202">
        <v>111757</v>
      </c>
      <c r="I171" s="202"/>
      <c r="J171" s="202"/>
      <c r="K171" s="202"/>
      <c r="L171" s="202"/>
    </row>
    <row r="172" spans="1:12" ht="12.75">
      <c r="A172" s="200"/>
      <c r="B172" s="200"/>
      <c r="C172" s="200">
        <v>4170</v>
      </c>
      <c r="D172" s="203" t="s">
        <v>147</v>
      </c>
      <c r="E172" s="202">
        <v>20000</v>
      </c>
      <c r="F172" s="202">
        <v>20000</v>
      </c>
      <c r="G172" s="202">
        <v>20000</v>
      </c>
      <c r="H172" s="202"/>
      <c r="I172" s="202"/>
      <c r="J172" s="202"/>
      <c r="K172" s="202"/>
      <c r="L172" s="202"/>
    </row>
    <row r="173" spans="1:12" ht="12.75">
      <c r="A173" s="200"/>
      <c r="B173" s="200"/>
      <c r="C173" s="200">
        <v>4210</v>
      </c>
      <c r="D173" s="203" t="s">
        <v>140</v>
      </c>
      <c r="E173" s="202">
        <v>154200</v>
      </c>
      <c r="F173" s="202">
        <v>154200</v>
      </c>
      <c r="G173" s="202"/>
      <c r="H173" s="202"/>
      <c r="I173" s="202"/>
      <c r="J173" s="202"/>
      <c r="K173" s="202"/>
      <c r="L173" s="202"/>
    </row>
    <row r="174" spans="1:12" ht="25.5">
      <c r="A174" s="200"/>
      <c r="B174" s="200"/>
      <c r="C174" s="200">
        <v>4240</v>
      </c>
      <c r="D174" s="203" t="s">
        <v>212</v>
      </c>
      <c r="E174" s="202">
        <v>8000</v>
      </c>
      <c r="F174" s="202">
        <v>8000</v>
      </c>
      <c r="G174" s="202"/>
      <c r="H174" s="202"/>
      <c r="I174" s="202"/>
      <c r="J174" s="202"/>
      <c r="K174" s="202"/>
      <c r="L174" s="202"/>
    </row>
    <row r="175" spans="1:12" ht="12.75">
      <c r="A175" s="200"/>
      <c r="B175" s="200"/>
      <c r="C175" s="200">
        <v>4260</v>
      </c>
      <c r="D175" s="203" t="s">
        <v>148</v>
      </c>
      <c r="E175" s="202">
        <v>438600</v>
      </c>
      <c r="F175" s="202">
        <v>438600</v>
      </c>
      <c r="G175" s="202"/>
      <c r="H175" s="202"/>
      <c r="I175" s="202"/>
      <c r="J175" s="202"/>
      <c r="K175" s="202"/>
      <c r="L175" s="202"/>
    </row>
    <row r="176" spans="1:12" ht="12.75">
      <c r="A176" s="200"/>
      <c r="B176" s="200"/>
      <c r="C176" s="200">
        <v>4270</v>
      </c>
      <c r="D176" s="203" t="s">
        <v>141</v>
      </c>
      <c r="E176" s="202">
        <v>100000</v>
      </c>
      <c r="F176" s="202">
        <v>100000</v>
      </c>
      <c r="G176" s="202"/>
      <c r="H176" s="202"/>
      <c r="I176" s="202"/>
      <c r="J176" s="202"/>
      <c r="K176" s="202"/>
      <c r="L176" s="202"/>
    </row>
    <row r="177" spans="1:12" ht="12.75">
      <c r="A177" s="200"/>
      <c r="B177" s="200"/>
      <c r="C177" s="200">
        <v>4280</v>
      </c>
      <c r="D177" s="203" t="s">
        <v>178</v>
      </c>
      <c r="E177" s="202">
        <v>5500</v>
      </c>
      <c r="F177" s="202">
        <v>5500</v>
      </c>
      <c r="G177" s="202"/>
      <c r="H177" s="202"/>
      <c r="I177" s="202"/>
      <c r="J177" s="202"/>
      <c r="K177" s="202"/>
      <c r="L177" s="202"/>
    </row>
    <row r="178" spans="1:12" ht="12.75">
      <c r="A178" s="200"/>
      <c r="B178" s="200"/>
      <c r="C178" s="200">
        <v>4300</v>
      </c>
      <c r="D178" s="203" t="s">
        <v>132</v>
      </c>
      <c r="E178" s="202">
        <v>366000</v>
      </c>
      <c r="F178" s="202">
        <v>366000</v>
      </c>
      <c r="G178" s="202"/>
      <c r="H178" s="202"/>
      <c r="I178" s="202"/>
      <c r="J178" s="202"/>
      <c r="K178" s="202"/>
      <c r="L178" s="202"/>
    </row>
    <row r="179" spans="1:12" ht="12.75">
      <c r="A179" s="200"/>
      <c r="B179" s="200"/>
      <c r="C179" s="200">
        <v>4350</v>
      </c>
      <c r="D179" s="203" t="s">
        <v>166</v>
      </c>
      <c r="E179" s="202">
        <v>9400</v>
      </c>
      <c r="F179" s="202">
        <v>9400</v>
      </c>
      <c r="G179" s="202"/>
      <c r="H179" s="202"/>
      <c r="I179" s="202"/>
      <c r="J179" s="202"/>
      <c r="K179" s="202"/>
      <c r="L179" s="202"/>
    </row>
    <row r="180" spans="1:12" ht="38.25">
      <c r="A180" s="200"/>
      <c r="B180" s="200"/>
      <c r="C180" s="200">
        <v>4360</v>
      </c>
      <c r="D180" s="203" t="s">
        <v>180</v>
      </c>
      <c r="E180" s="202">
        <v>9600</v>
      </c>
      <c r="F180" s="202">
        <v>9600</v>
      </c>
      <c r="G180" s="202"/>
      <c r="H180" s="202"/>
      <c r="I180" s="202"/>
      <c r="J180" s="202"/>
      <c r="K180" s="202"/>
      <c r="L180" s="202"/>
    </row>
    <row r="181" spans="1:12" ht="38.25">
      <c r="A181" s="200"/>
      <c r="B181" s="200"/>
      <c r="C181" s="200">
        <v>4370</v>
      </c>
      <c r="D181" s="203" t="s">
        <v>168</v>
      </c>
      <c r="E181" s="202">
        <v>19500</v>
      </c>
      <c r="F181" s="202">
        <v>19500</v>
      </c>
      <c r="G181" s="202"/>
      <c r="H181" s="202"/>
      <c r="I181" s="202"/>
      <c r="J181" s="202"/>
      <c r="K181" s="202"/>
      <c r="L181" s="202"/>
    </row>
    <row r="182" spans="1:12" ht="38.25">
      <c r="A182" s="200"/>
      <c r="B182" s="200"/>
      <c r="C182" s="200">
        <v>4400</v>
      </c>
      <c r="D182" s="203" t="s">
        <v>213</v>
      </c>
      <c r="E182" s="202">
        <v>12000</v>
      </c>
      <c r="F182" s="202">
        <v>12000</v>
      </c>
      <c r="G182" s="202"/>
      <c r="H182" s="202"/>
      <c r="I182" s="202"/>
      <c r="J182" s="202"/>
      <c r="K182" s="202"/>
      <c r="L182" s="202"/>
    </row>
    <row r="183" spans="1:12" ht="12.75">
      <c r="A183" s="200"/>
      <c r="B183" s="200"/>
      <c r="C183" s="200">
        <v>4410</v>
      </c>
      <c r="D183" s="203" t="s">
        <v>169</v>
      </c>
      <c r="E183" s="202">
        <v>15000</v>
      </c>
      <c r="F183" s="202">
        <v>15000</v>
      </c>
      <c r="G183" s="202"/>
      <c r="H183" s="202"/>
      <c r="I183" s="202"/>
      <c r="J183" s="202"/>
      <c r="K183" s="202"/>
      <c r="L183" s="202"/>
    </row>
    <row r="184" spans="1:12" ht="18.75" customHeight="1">
      <c r="A184" s="200"/>
      <c r="B184" s="200"/>
      <c r="C184" s="200">
        <v>4430</v>
      </c>
      <c r="D184" s="203" t="s">
        <v>123</v>
      </c>
      <c r="E184" s="202">
        <v>4900</v>
      </c>
      <c r="F184" s="202">
        <v>4900</v>
      </c>
      <c r="G184" s="202"/>
      <c r="H184" s="202"/>
      <c r="I184" s="202"/>
      <c r="J184" s="202"/>
      <c r="K184" s="202"/>
      <c r="L184" s="202"/>
    </row>
    <row r="185" spans="1:12" ht="25.5">
      <c r="A185" s="200"/>
      <c r="B185" s="200"/>
      <c r="C185" s="200">
        <v>4440</v>
      </c>
      <c r="D185" s="203" t="s">
        <v>162</v>
      </c>
      <c r="E185" s="202">
        <v>238668</v>
      </c>
      <c r="F185" s="202">
        <v>238668</v>
      </c>
      <c r="G185" s="202"/>
      <c r="H185" s="202"/>
      <c r="I185" s="202"/>
      <c r="J185" s="202"/>
      <c r="K185" s="202"/>
      <c r="L185" s="202"/>
    </row>
    <row r="186" spans="1:12" ht="25.5">
      <c r="A186" s="200"/>
      <c r="B186" s="200"/>
      <c r="C186" s="200">
        <v>4700</v>
      </c>
      <c r="D186" s="203" t="s">
        <v>214</v>
      </c>
      <c r="E186" s="202">
        <v>3400</v>
      </c>
      <c r="F186" s="202">
        <v>3400</v>
      </c>
      <c r="G186" s="202"/>
      <c r="H186" s="202"/>
      <c r="I186" s="202"/>
      <c r="J186" s="202"/>
      <c r="K186" s="202"/>
      <c r="L186" s="202"/>
    </row>
    <row r="187" spans="1:12" ht="38.25">
      <c r="A187" s="200"/>
      <c r="B187" s="200"/>
      <c r="C187" s="200">
        <v>4740</v>
      </c>
      <c r="D187" s="203" t="s">
        <v>172</v>
      </c>
      <c r="E187" s="202">
        <v>4700</v>
      </c>
      <c r="F187" s="202">
        <v>4700</v>
      </c>
      <c r="G187" s="202"/>
      <c r="H187" s="202"/>
      <c r="I187" s="202"/>
      <c r="J187" s="202"/>
      <c r="K187" s="202"/>
      <c r="L187" s="202"/>
    </row>
    <row r="188" spans="1:12" ht="25.5">
      <c r="A188" s="200"/>
      <c r="B188" s="200"/>
      <c r="C188" s="200">
        <v>4750</v>
      </c>
      <c r="D188" s="203" t="s">
        <v>184</v>
      </c>
      <c r="E188" s="202">
        <v>15000</v>
      </c>
      <c r="F188" s="202">
        <v>15000</v>
      </c>
      <c r="G188" s="202"/>
      <c r="H188" s="202"/>
      <c r="I188" s="202"/>
      <c r="J188" s="202"/>
      <c r="K188" s="202"/>
      <c r="L188" s="202"/>
    </row>
    <row r="189" spans="1:12" ht="25.5">
      <c r="A189" s="200"/>
      <c r="B189" s="200"/>
      <c r="C189" s="200">
        <v>6050</v>
      </c>
      <c r="D189" s="203" t="s">
        <v>124</v>
      </c>
      <c r="E189" s="202">
        <v>952000</v>
      </c>
      <c r="F189" s="202">
        <v>0</v>
      </c>
      <c r="G189" s="202"/>
      <c r="H189" s="202"/>
      <c r="I189" s="202"/>
      <c r="J189" s="202"/>
      <c r="K189" s="202"/>
      <c r="L189" s="202">
        <v>952000</v>
      </c>
    </row>
    <row r="190" spans="1:12" ht="12.75">
      <c r="A190" s="200"/>
      <c r="B190" s="200"/>
      <c r="C190" s="200"/>
      <c r="D190" s="201" t="s">
        <v>215</v>
      </c>
      <c r="E190" s="207">
        <f>SUM(E166:E189)</f>
        <v>7855055</v>
      </c>
      <c r="F190" s="207">
        <f>SUM(F166:F189)</f>
        <v>6903055</v>
      </c>
      <c r="G190" s="207">
        <f>SUM(G168:G189)</f>
        <v>4372833</v>
      </c>
      <c r="H190" s="207">
        <f>H170+H171</f>
        <v>804868</v>
      </c>
      <c r="I190" s="207">
        <v>0</v>
      </c>
      <c r="J190" s="207">
        <v>0</v>
      </c>
      <c r="K190" s="207">
        <v>0</v>
      </c>
      <c r="L190" s="207">
        <f>L189</f>
        <v>952000</v>
      </c>
    </row>
    <row r="191" spans="1:12" ht="25.5">
      <c r="A191" s="200"/>
      <c r="B191" s="200">
        <v>80103</v>
      </c>
      <c r="C191" s="200"/>
      <c r="D191" s="203" t="s">
        <v>216</v>
      </c>
      <c r="E191" s="202"/>
      <c r="F191" s="202"/>
      <c r="G191" s="202"/>
      <c r="H191" s="202"/>
      <c r="I191" s="202"/>
      <c r="J191" s="202"/>
      <c r="K191" s="202"/>
      <c r="L191" s="202"/>
    </row>
    <row r="192" spans="1:12" ht="25.5">
      <c r="A192" s="200"/>
      <c r="B192" s="200"/>
      <c r="C192" s="200">
        <v>3020</v>
      </c>
      <c r="D192" s="203" t="s">
        <v>176</v>
      </c>
      <c r="E192" s="202">
        <v>31402</v>
      </c>
      <c r="F192" s="202">
        <v>31402</v>
      </c>
      <c r="G192" s="202"/>
      <c r="H192" s="202"/>
      <c r="I192" s="202"/>
      <c r="J192" s="202"/>
      <c r="K192" s="202"/>
      <c r="L192" s="202"/>
    </row>
    <row r="193" spans="1:12" ht="25.5">
      <c r="A193" s="200"/>
      <c r="B193" s="200"/>
      <c r="C193" s="200">
        <v>4010</v>
      </c>
      <c r="D193" s="203" t="s">
        <v>158</v>
      </c>
      <c r="E193" s="202">
        <v>323041</v>
      </c>
      <c r="F193" s="202">
        <v>323041</v>
      </c>
      <c r="G193" s="202">
        <v>323041</v>
      </c>
      <c r="H193" s="202"/>
      <c r="I193" s="202"/>
      <c r="J193" s="202"/>
      <c r="K193" s="202"/>
      <c r="L193" s="202"/>
    </row>
    <row r="194" spans="1:12" ht="12.75">
      <c r="A194" s="200"/>
      <c r="B194" s="200"/>
      <c r="C194" s="200">
        <v>4040</v>
      </c>
      <c r="D194" s="203" t="s">
        <v>159</v>
      </c>
      <c r="E194" s="202">
        <v>27460</v>
      </c>
      <c r="F194" s="202">
        <v>27460</v>
      </c>
      <c r="G194" s="202">
        <v>27460</v>
      </c>
      <c r="H194" s="202"/>
      <c r="I194" s="202"/>
      <c r="J194" s="202"/>
      <c r="K194" s="202"/>
      <c r="L194" s="202"/>
    </row>
    <row r="195" spans="1:12" ht="12.75">
      <c r="A195" s="200"/>
      <c r="B195" s="200"/>
      <c r="C195" s="200">
        <v>4110</v>
      </c>
      <c r="D195" s="203" t="s">
        <v>160</v>
      </c>
      <c r="E195" s="202">
        <v>53240</v>
      </c>
      <c r="F195" s="202">
        <v>53240</v>
      </c>
      <c r="G195" s="202"/>
      <c r="H195" s="202">
        <v>53240</v>
      </c>
      <c r="I195" s="202"/>
      <c r="J195" s="202"/>
      <c r="K195" s="202"/>
      <c r="L195" s="202"/>
    </row>
    <row r="196" spans="1:12" ht="12.75">
      <c r="A196" s="200"/>
      <c r="B196" s="200"/>
      <c r="C196" s="200">
        <v>4120</v>
      </c>
      <c r="D196" s="203" t="s">
        <v>161</v>
      </c>
      <c r="E196" s="202">
        <v>8600</v>
      </c>
      <c r="F196" s="202">
        <v>8600</v>
      </c>
      <c r="G196" s="202"/>
      <c r="H196" s="202">
        <v>8600</v>
      </c>
      <c r="I196" s="202"/>
      <c r="J196" s="202"/>
      <c r="K196" s="202"/>
      <c r="L196" s="202"/>
    </row>
    <row r="197" spans="1:12" ht="12.75">
      <c r="A197" s="200"/>
      <c r="B197" s="200"/>
      <c r="C197" s="200">
        <v>4210</v>
      </c>
      <c r="D197" s="203" t="s">
        <v>140</v>
      </c>
      <c r="E197" s="202">
        <v>3000</v>
      </c>
      <c r="F197" s="202">
        <v>3000</v>
      </c>
      <c r="G197" s="202"/>
      <c r="H197" s="202"/>
      <c r="I197" s="202"/>
      <c r="J197" s="202"/>
      <c r="K197" s="202"/>
      <c r="L197" s="202"/>
    </row>
    <row r="198" spans="1:12" ht="25.5">
      <c r="A198" s="200"/>
      <c r="B198" s="200"/>
      <c r="C198" s="200">
        <v>4240</v>
      </c>
      <c r="D198" s="203" t="s">
        <v>212</v>
      </c>
      <c r="E198" s="202">
        <v>4800</v>
      </c>
      <c r="F198" s="202">
        <v>4800</v>
      </c>
      <c r="G198" s="202"/>
      <c r="H198" s="202"/>
      <c r="I198" s="202"/>
      <c r="J198" s="202"/>
      <c r="K198" s="202"/>
      <c r="L198" s="202"/>
    </row>
    <row r="199" spans="1:12" ht="12.75">
      <c r="A199" s="200"/>
      <c r="B199" s="200"/>
      <c r="C199" s="200">
        <v>4260</v>
      </c>
      <c r="D199" s="203" t="s">
        <v>148</v>
      </c>
      <c r="E199" s="202">
        <v>4900</v>
      </c>
      <c r="F199" s="202">
        <v>4900</v>
      </c>
      <c r="G199" s="202"/>
      <c r="H199" s="202"/>
      <c r="I199" s="202"/>
      <c r="J199" s="202"/>
      <c r="K199" s="202"/>
      <c r="L199" s="202"/>
    </row>
    <row r="200" spans="1:12" ht="12.75">
      <c r="A200" s="200"/>
      <c r="B200" s="200"/>
      <c r="C200" s="200">
        <v>4300</v>
      </c>
      <c r="D200" s="203" t="s">
        <v>132</v>
      </c>
      <c r="E200" s="202">
        <v>3000</v>
      </c>
      <c r="F200" s="202">
        <v>3000</v>
      </c>
      <c r="G200" s="202"/>
      <c r="H200" s="202"/>
      <c r="I200" s="202"/>
      <c r="J200" s="202"/>
      <c r="K200" s="202"/>
      <c r="L200" s="202"/>
    </row>
    <row r="201" spans="1:12" ht="12.75">
      <c r="A201" s="200"/>
      <c r="B201" s="200"/>
      <c r="C201" s="200">
        <v>4410</v>
      </c>
      <c r="D201" s="203" t="s">
        <v>169</v>
      </c>
      <c r="E201" s="202">
        <v>1000</v>
      </c>
      <c r="F201" s="202">
        <v>1000</v>
      </c>
      <c r="G201" s="202"/>
      <c r="H201" s="202"/>
      <c r="I201" s="202"/>
      <c r="J201" s="202"/>
      <c r="K201" s="202"/>
      <c r="L201" s="202"/>
    </row>
    <row r="202" spans="1:12" ht="25.5">
      <c r="A202" s="200"/>
      <c r="B202" s="200"/>
      <c r="C202" s="200">
        <v>4440</v>
      </c>
      <c r="D202" s="203" t="s">
        <v>162</v>
      </c>
      <c r="E202" s="202">
        <v>22373</v>
      </c>
      <c r="F202" s="202">
        <v>22373</v>
      </c>
      <c r="G202" s="202"/>
      <c r="H202" s="202"/>
      <c r="I202" s="202"/>
      <c r="J202" s="202"/>
      <c r="K202" s="202"/>
      <c r="L202" s="202"/>
    </row>
    <row r="203" spans="1:12" ht="12.75">
      <c r="A203" s="200"/>
      <c r="B203" s="200"/>
      <c r="C203" s="200"/>
      <c r="D203" s="201" t="s">
        <v>217</v>
      </c>
      <c r="E203" s="207">
        <f>E192+E193+E194+E195+E196+E197+E198+E199+E200+E201+E202</f>
        <v>482816</v>
      </c>
      <c r="F203" s="207">
        <f>SUM(F192:F202)</f>
        <v>482816</v>
      </c>
      <c r="G203" s="207">
        <f>SUM(G193:G202)</f>
        <v>350501</v>
      </c>
      <c r="H203" s="207">
        <f>H195+H196</f>
        <v>61840</v>
      </c>
      <c r="I203" s="207">
        <v>0</v>
      </c>
      <c r="J203" s="207">
        <v>0</v>
      </c>
      <c r="K203" s="207">
        <v>0</v>
      </c>
      <c r="L203" s="207">
        <v>0</v>
      </c>
    </row>
    <row r="204" spans="1:12" ht="12.75">
      <c r="A204" s="200"/>
      <c r="B204" s="200">
        <v>80104</v>
      </c>
      <c r="C204" s="200"/>
      <c r="D204" s="203" t="s">
        <v>218</v>
      </c>
      <c r="E204" s="202"/>
      <c r="F204" s="202"/>
      <c r="G204" s="202"/>
      <c r="H204" s="202"/>
      <c r="I204" s="202"/>
      <c r="J204" s="202"/>
      <c r="K204" s="202"/>
      <c r="L204" s="202"/>
    </row>
    <row r="205" spans="1:12" ht="51">
      <c r="A205" s="200"/>
      <c r="B205" s="200"/>
      <c r="C205" s="200">
        <v>2310</v>
      </c>
      <c r="D205" s="203" t="s">
        <v>523</v>
      </c>
      <c r="E205" s="202">
        <v>10000</v>
      </c>
      <c r="F205" s="202">
        <v>10000</v>
      </c>
      <c r="G205" s="202"/>
      <c r="H205" s="202"/>
      <c r="I205" s="202">
        <v>10000</v>
      </c>
      <c r="J205" s="202"/>
      <c r="K205" s="202"/>
      <c r="L205" s="202"/>
    </row>
    <row r="206" spans="1:12" ht="12.75">
      <c r="A206" s="200"/>
      <c r="B206" s="200"/>
      <c r="C206" s="200"/>
      <c r="D206" s="201" t="s">
        <v>219</v>
      </c>
      <c r="E206" s="207">
        <f>E205</f>
        <v>10000</v>
      </c>
      <c r="F206" s="207">
        <f>F205</f>
        <v>10000</v>
      </c>
      <c r="G206" s="207">
        <v>0</v>
      </c>
      <c r="H206" s="207">
        <v>0</v>
      </c>
      <c r="I206" s="207">
        <f>I205</f>
        <v>10000</v>
      </c>
      <c r="J206" s="207">
        <v>0</v>
      </c>
      <c r="K206" s="207">
        <v>0</v>
      </c>
      <c r="L206" s="207">
        <v>0</v>
      </c>
    </row>
    <row r="207" spans="1:12" ht="12.75">
      <c r="A207" s="200"/>
      <c r="B207" s="200">
        <v>80110</v>
      </c>
      <c r="C207" s="200"/>
      <c r="D207" s="203" t="s">
        <v>220</v>
      </c>
      <c r="E207" s="202"/>
      <c r="F207" s="202"/>
      <c r="G207" s="202"/>
      <c r="H207" s="202"/>
      <c r="I207" s="202"/>
      <c r="J207" s="202"/>
      <c r="K207" s="202"/>
      <c r="L207" s="202"/>
    </row>
    <row r="208" spans="1:12" ht="25.5">
      <c r="A208" s="200"/>
      <c r="B208" s="200"/>
      <c r="C208" s="200">
        <v>3020</v>
      </c>
      <c r="D208" s="203" t="s">
        <v>176</v>
      </c>
      <c r="E208" s="202">
        <v>108822</v>
      </c>
      <c r="F208" s="202">
        <v>108822</v>
      </c>
      <c r="G208" s="202"/>
      <c r="H208" s="202"/>
      <c r="I208" s="202"/>
      <c r="J208" s="202"/>
      <c r="K208" s="202"/>
      <c r="L208" s="202"/>
    </row>
    <row r="209" spans="1:12" ht="12.75">
      <c r="A209" s="200"/>
      <c r="B209" s="200"/>
      <c r="C209" s="200">
        <v>3240</v>
      </c>
      <c r="D209" s="203" t="s">
        <v>211</v>
      </c>
      <c r="E209" s="202">
        <v>14100</v>
      </c>
      <c r="F209" s="202">
        <v>14100</v>
      </c>
      <c r="G209" s="202"/>
      <c r="H209" s="202"/>
      <c r="I209" s="202"/>
      <c r="J209" s="202"/>
      <c r="K209" s="202"/>
      <c r="L209" s="202"/>
    </row>
    <row r="210" spans="1:12" ht="25.5">
      <c r="A210" s="200"/>
      <c r="B210" s="200"/>
      <c r="C210" s="200">
        <v>4010</v>
      </c>
      <c r="D210" s="203" t="s">
        <v>158</v>
      </c>
      <c r="E210" s="202">
        <v>1443048</v>
      </c>
      <c r="F210" s="202">
        <v>1443048</v>
      </c>
      <c r="G210" s="202">
        <v>1443048</v>
      </c>
      <c r="H210" s="202"/>
      <c r="I210" s="202"/>
      <c r="J210" s="202"/>
      <c r="K210" s="202"/>
      <c r="L210" s="202"/>
    </row>
    <row r="211" spans="1:12" ht="12.75">
      <c r="A211" s="200"/>
      <c r="B211" s="200"/>
      <c r="C211" s="200">
        <v>4040</v>
      </c>
      <c r="D211" s="203" t="s">
        <v>159</v>
      </c>
      <c r="E211" s="202">
        <v>97251</v>
      </c>
      <c r="F211" s="202">
        <v>97251</v>
      </c>
      <c r="G211" s="202">
        <v>97251</v>
      </c>
      <c r="H211" s="202"/>
      <c r="I211" s="202"/>
      <c r="J211" s="202"/>
      <c r="K211" s="202"/>
      <c r="L211" s="202"/>
    </row>
    <row r="212" spans="1:12" ht="12.75">
      <c r="A212" s="200"/>
      <c r="B212" s="200"/>
      <c r="C212" s="200">
        <v>4110</v>
      </c>
      <c r="D212" s="203" t="s">
        <v>160</v>
      </c>
      <c r="E212" s="202">
        <v>244638</v>
      </c>
      <c r="F212" s="202">
        <v>244638</v>
      </c>
      <c r="G212" s="202"/>
      <c r="H212" s="202">
        <v>244638</v>
      </c>
      <c r="I212" s="202"/>
      <c r="J212" s="202"/>
      <c r="K212" s="202"/>
      <c r="L212" s="202"/>
    </row>
    <row r="213" spans="1:12" ht="12.75">
      <c r="A213" s="200"/>
      <c r="B213" s="200"/>
      <c r="C213" s="200">
        <v>4120</v>
      </c>
      <c r="D213" s="203" t="s">
        <v>161</v>
      </c>
      <c r="E213" s="202">
        <v>39447</v>
      </c>
      <c r="F213" s="202">
        <v>39447</v>
      </c>
      <c r="G213" s="202"/>
      <c r="H213" s="202">
        <v>39447</v>
      </c>
      <c r="I213" s="202"/>
      <c r="J213" s="202"/>
      <c r="K213" s="202"/>
      <c r="L213" s="202"/>
    </row>
    <row r="214" spans="1:12" ht="12.75">
      <c r="A214" s="200"/>
      <c r="B214" s="200"/>
      <c r="C214" s="200">
        <v>4210</v>
      </c>
      <c r="D214" s="203" t="s">
        <v>140</v>
      </c>
      <c r="E214" s="202">
        <v>54000</v>
      </c>
      <c r="F214" s="202">
        <v>54000</v>
      </c>
      <c r="G214" s="202"/>
      <c r="H214" s="202"/>
      <c r="I214" s="202"/>
      <c r="J214" s="202"/>
      <c r="K214" s="202"/>
      <c r="L214" s="202"/>
    </row>
    <row r="215" spans="1:12" ht="25.5">
      <c r="A215" s="200"/>
      <c r="B215" s="200"/>
      <c r="C215" s="200">
        <v>4240</v>
      </c>
      <c r="D215" s="203" t="s">
        <v>212</v>
      </c>
      <c r="E215" s="202">
        <v>6000</v>
      </c>
      <c r="F215" s="202">
        <v>6000</v>
      </c>
      <c r="G215" s="202"/>
      <c r="H215" s="202"/>
      <c r="I215" s="202"/>
      <c r="J215" s="202"/>
      <c r="K215" s="202"/>
      <c r="L215" s="202"/>
    </row>
    <row r="216" spans="1:12" ht="12.75">
      <c r="A216" s="200"/>
      <c r="B216" s="200"/>
      <c r="C216" s="200">
        <v>4260</v>
      </c>
      <c r="D216" s="203" t="s">
        <v>148</v>
      </c>
      <c r="E216" s="202">
        <v>50000</v>
      </c>
      <c r="F216" s="202">
        <v>50000</v>
      </c>
      <c r="G216" s="202"/>
      <c r="H216" s="202"/>
      <c r="I216" s="202"/>
      <c r="J216" s="202"/>
      <c r="K216" s="202"/>
      <c r="L216" s="202"/>
    </row>
    <row r="217" spans="1:12" ht="12.75">
      <c r="A217" s="200"/>
      <c r="B217" s="200"/>
      <c r="C217" s="200">
        <v>4280</v>
      </c>
      <c r="D217" s="203" t="s">
        <v>178</v>
      </c>
      <c r="E217" s="202">
        <v>600</v>
      </c>
      <c r="F217" s="202">
        <v>600</v>
      </c>
      <c r="G217" s="202"/>
      <c r="H217" s="202"/>
      <c r="I217" s="202"/>
      <c r="J217" s="202"/>
      <c r="K217" s="202"/>
      <c r="L217" s="202"/>
    </row>
    <row r="218" spans="1:12" ht="12.75">
      <c r="A218" s="200"/>
      <c r="B218" s="200"/>
      <c r="C218" s="200">
        <v>4300</v>
      </c>
      <c r="D218" s="203" t="s">
        <v>132</v>
      </c>
      <c r="E218" s="202">
        <v>225000</v>
      </c>
      <c r="F218" s="202">
        <v>225000</v>
      </c>
      <c r="G218" s="202"/>
      <c r="H218" s="202"/>
      <c r="I218" s="202"/>
      <c r="J218" s="202"/>
      <c r="K218" s="202"/>
      <c r="L218" s="202"/>
    </row>
    <row r="219" spans="1:12" ht="12.75">
      <c r="A219" s="200"/>
      <c r="B219" s="200"/>
      <c r="C219" s="200">
        <v>4350</v>
      </c>
      <c r="D219" s="203" t="s">
        <v>166</v>
      </c>
      <c r="E219" s="202">
        <v>1500</v>
      </c>
      <c r="F219" s="202">
        <v>1500</v>
      </c>
      <c r="G219" s="202"/>
      <c r="H219" s="202"/>
      <c r="I219" s="202"/>
      <c r="J219" s="202"/>
      <c r="K219" s="202"/>
      <c r="L219" s="202"/>
    </row>
    <row r="220" spans="1:12" ht="25.5">
      <c r="A220" s="200"/>
      <c r="B220" s="200"/>
      <c r="C220" s="200">
        <v>4360</v>
      </c>
      <c r="D220" s="203" t="s">
        <v>221</v>
      </c>
      <c r="E220" s="202">
        <v>600</v>
      </c>
      <c r="F220" s="202">
        <v>600</v>
      </c>
      <c r="G220" s="202"/>
      <c r="H220" s="202"/>
      <c r="I220" s="202"/>
      <c r="J220" s="202"/>
      <c r="K220" s="202"/>
      <c r="L220" s="202"/>
    </row>
    <row r="221" spans="1:12" ht="12.75">
      <c r="A221" s="200"/>
      <c r="B221" s="200"/>
      <c r="C221" s="200">
        <v>4410</v>
      </c>
      <c r="D221" s="203" t="s">
        <v>169</v>
      </c>
      <c r="E221" s="202">
        <v>1000</v>
      </c>
      <c r="F221" s="202">
        <v>1000</v>
      </c>
      <c r="G221" s="202"/>
      <c r="H221" s="202"/>
      <c r="I221" s="202"/>
      <c r="J221" s="202"/>
      <c r="K221" s="202"/>
      <c r="L221" s="202"/>
    </row>
    <row r="222" spans="1:12" ht="12.75">
      <c r="A222" s="200"/>
      <c r="B222" s="200"/>
      <c r="C222" s="200">
        <v>4430</v>
      </c>
      <c r="D222" s="203" t="s">
        <v>123</v>
      </c>
      <c r="E222" s="202">
        <v>3300</v>
      </c>
      <c r="F222" s="202">
        <v>3300</v>
      </c>
      <c r="G222" s="202"/>
      <c r="H222" s="202"/>
      <c r="I222" s="202"/>
      <c r="J222" s="202"/>
      <c r="K222" s="202"/>
      <c r="L222" s="202"/>
    </row>
    <row r="223" spans="1:12" ht="25.5">
      <c r="A223" s="200"/>
      <c r="B223" s="200"/>
      <c r="C223" s="200">
        <v>4440</v>
      </c>
      <c r="D223" s="203" t="s">
        <v>162</v>
      </c>
      <c r="E223" s="202">
        <v>82517</v>
      </c>
      <c r="F223" s="202">
        <v>82517</v>
      </c>
      <c r="G223" s="202"/>
      <c r="H223" s="202"/>
      <c r="I223" s="202"/>
      <c r="J223" s="202"/>
      <c r="K223" s="202"/>
      <c r="L223" s="202"/>
    </row>
    <row r="224" spans="1:12" ht="12.75">
      <c r="A224" s="200"/>
      <c r="B224" s="200"/>
      <c r="C224" s="200">
        <v>4700</v>
      </c>
      <c r="D224" s="203" t="s">
        <v>222</v>
      </c>
      <c r="E224" s="202">
        <v>300</v>
      </c>
      <c r="F224" s="202">
        <v>300</v>
      </c>
      <c r="G224" s="202"/>
      <c r="H224" s="202"/>
      <c r="I224" s="202"/>
      <c r="J224" s="202"/>
      <c r="K224" s="202"/>
      <c r="L224" s="202"/>
    </row>
    <row r="225" spans="1:12" ht="38.25">
      <c r="A225" s="200"/>
      <c r="B225" s="200"/>
      <c r="C225" s="200">
        <v>4740</v>
      </c>
      <c r="D225" s="203" t="s">
        <v>172</v>
      </c>
      <c r="E225" s="202">
        <v>500</v>
      </c>
      <c r="F225" s="202">
        <v>500</v>
      </c>
      <c r="G225" s="202"/>
      <c r="H225" s="202"/>
      <c r="I225" s="202"/>
      <c r="J225" s="202"/>
      <c r="K225" s="202"/>
      <c r="L225" s="202"/>
    </row>
    <row r="226" spans="1:12" ht="25.5">
      <c r="A226" s="200"/>
      <c r="B226" s="200"/>
      <c r="C226" s="200">
        <v>4750</v>
      </c>
      <c r="D226" s="203" t="s">
        <v>184</v>
      </c>
      <c r="E226" s="202">
        <v>1000</v>
      </c>
      <c r="F226" s="202">
        <v>1000</v>
      </c>
      <c r="G226" s="202"/>
      <c r="H226" s="202"/>
      <c r="I226" s="202"/>
      <c r="J226" s="202"/>
      <c r="K226" s="202"/>
      <c r="L226" s="202"/>
    </row>
    <row r="227" spans="1:12" ht="12.75">
      <c r="A227" s="200"/>
      <c r="B227" s="200"/>
      <c r="C227" s="227"/>
      <c r="D227" s="201" t="s">
        <v>223</v>
      </c>
      <c r="E227" s="207">
        <f>SUM(E208:E226)</f>
        <v>2373623</v>
      </c>
      <c r="F227" s="207">
        <f>SUM(F208:F226)</f>
        <v>2373623</v>
      </c>
      <c r="G227" s="207">
        <f>G210+G211</f>
        <v>1540299</v>
      </c>
      <c r="H227" s="207">
        <f>H212+H213</f>
        <v>284085</v>
      </c>
      <c r="I227" s="207">
        <v>0</v>
      </c>
      <c r="J227" s="207">
        <v>0</v>
      </c>
      <c r="K227" s="207">
        <v>0</v>
      </c>
      <c r="L227" s="207">
        <v>0</v>
      </c>
    </row>
    <row r="228" spans="1:12" ht="24" customHeight="1">
      <c r="A228" s="200"/>
      <c r="B228" s="200">
        <v>80113</v>
      </c>
      <c r="C228" s="200"/>
      <c r="D228" s="203" t="s">
        <v>224</v>
      </c>
      <c r="E228" s="202"/>
      <c r="F228" s="202"/>
      <c r="G228" s="202"/>
      <c r="H228" s="202"/>
      <c r="I228" s="202"/>
      <c r="J228" s="202"/>
      <c r="K228" s="202"/>
      <c r="L228" s="202"/>
    </row>
    <row r="229" spans="1:12" ht="25.5">
      <c r="A229" s="200"/>
      <c r="B229" s="200"/>
      <c r="C229" s="200">
        <v>4010</v>
      </c>
      <c r="D229" s="203" t="s">
        <v>158</v>
      </c>
      <c r="E229" s="202">
        <v>48000</v>
      </c>
      <c r="F229" s="202">
        <v>48000</v>
      </c>
      <c r="G229" s="202">
        <v>48000</v>
      </c>
      <c r="H229" s="202"/>
      <c r="I229" s="202"/>
      <c r="J229" s="202"/>
      <c r="K229" s="202"/>
      <c r="L229" s="202"/>
    </row>
    <row r="230" spans="1:12" ht="12.75">
      <c r="A230" s="200"/>
      <c r="B230" s="200"/>
      <c r="C230" s="200">
        <v>4040</v>
      </c>
      <c r="D230" s="203" t="s">
        <v>225</v>
      </c>
      <c r="E230" s="202">
        <v>3820</v>
      </c>
      <c r="F230" s="202">
        <v>3820</v>
      </c>
      <c r="G230" s="202">
        <v>3820</v>
      </c>
      <c r="H230" s="202"/>
      <c r="I230" s="202"/>
      <c r="J230" s="202"/>
      <c r="K230" s="202"/>
      <c r="L230" s="202"/>
    </row>
    <row r="231" spans="1:12" ht="12.75">
      <c r="A231" s="200"/>
      <c r="B231" s="200"/>
      <c r="C231" s="200">
        <v>4110</v>
      </c>
      <c r="D231" s="203" t="s">
        <v>160</v>
      </c>
      <c r="E231" s="202">
        <v>7900</v>
      </c>
      <c r="F231" s="202">
        <v>7900</v>
      </c>
      <c r="G231" s="202"/>
      <c r="H231" s="202">
        <v>7900</v>
      </c>
      <c r="I231" s="202"/>
      <c r="J231" s="202"/>
      <c r="K231" s="202"/>
      <c r="L231" s="202"/>
    </row>
    <row r="232" spans="1:12" ht="12.75">
      <c r="A232" s="200"/>
      <c r="B232" s="200"/>
      <c r="C232" s="200">
        <v>4120</v>
      </c>
      <c r="D232" s="203" t="s">
        <v>161</v>
      </c>
      <c r="E232" s="202">
        <v>1270</v>
      </c>
      <c r="F232" s="202">
        <v>1270</v>
      </c>
      <c r="G232" s="202">
        <v>0</v>
      </c>
      <c r="H232" s="202">
        <v>1270</v>
      </c>
      <c r="I232" s="202"/>
      <c r="J232" s="202"/>
      <c r="K232" s="202"/>
      <c r="L232" s="202"/>
    </row>
    <row r="233" spans="1:12" ht="12.75">
      <c r="A233" s="200"/>
      <c r="B233" s="200"/>
      <c r="C233" s="200">
        <v>4210</v>
      </c>
      <c r="D233" s="203" t="s">
        <v>140</v>
      </c>
      <c r="E233" s="202">
        <v>80000</v>
      </c>
      <c r="F233" s="202">
        <v>80000</v>
      </c>
      <c r="G233" s="202"/>
      <c r="H233" s="202"/>
      <c r="I233" s="202"/>
      <c r="J233" s="202"/>
      <c r="K233" s="202"/>
      <c r="L233" s="202"/>
    </row>
    <row r="234" spans="1:12" ht="12.75">
      <c r="A234" s="200"/>
      <c r="B234" s="200"/>
      <c r="C234" s="200">
        <v>4270</v>
      </c>
      <c r="D234" s="203" t="s">
        <v>141</v>
      </c>
      <c r="E234" s="202">
        <v>20000</v>
      </c>
      <c r="F234" s="202">
        <v>20000</v>
      </c>
      <c r="G234" s="202"/>
      <c r="H234" s="202"/>
      <c r="I234" s="202"/>
      <c r="J234" s="202"/>
      <c r="K234" s="202"/>
      <c r="L234" s="202"/>
    </row>
    <row r="235" spans="1:12" ht="12.75">
      <c r="A235" s="200"/>
      <c r="B235" s="200"/>
      <c r="C235" s="200">
        <v>4280</v>
      </c>
      <c r="D235" s="203" t="s">
        <v>178</v>
      </c>
      <c r="E235" s="202">
        <v>100</v>
      </c>
      <c r="F235" s="202">
        <v>100</v>
      </c>
      <c r="G235" s="202"/>
      <c r="H235" s="202"/>
      <c r="I235" s="202"/>
      <c r="J235" s="202"/>
      <c r="K235" s="202"/>
      <c r="L235" s="202"/>
    </row>
    <row r="236" spans="1:12" ht="12.75">
      <c r="A236" s="200"/>
      <c r="B236" s="200"/>
      <c r="C236" s="200">
        <v>4300</v>
      </c>
      <c r="D236" s="203" t="s">
        <v>132</v>
      </c>
      <c r="E236" s="202">
        <v>30000</v>
      </c>
      <c r="F236" s="202">
        <v>30000</v>
      </c>
      <c r="G236" s="202"/>
      <c r="H236" s="202"/>
      <c r="I236" s="202"/>
      <c r="J236" s="202"/>
      <c r="K236" s="202"/>
      <c r="L236" s="202"/>
    </row>
    <row r="237" spans="1:12" ht="38.25">
      <c r="A237" s="200"/>
      <c r="B237" s="200"/>
      <c r="C237" s="200">
        <v>4360</v>
      </c>
      <c r="D237" s="203" t="s">
        <v>167</v>
      </c>
      <c r="E237" s="202">
        <v>1200</v>
      </c>
      <c r="F237" s="202">
        <v>1200</v>
      </c>
      <c r="G237" s="202"/>
      <c r="H237" s="202"/>
      <c r="I237" s="202"/>
      <c r="J237" s="202"/>
      <c r="K237" s="202"/>
      <c r="L237" s="202"/>
    </row>
    <row r="238" spans="1:12" ht="12.75">
      <c r="A238" s="200"/>
      <c r="B238" s="200"/>
      <c r="C238" s="200">
        <v>4430</v>
      </c>
      <c r="D238" s="203" t="s">
        <v>123</v>
      </c>
      <c r="E238" s="202">
        <v>5000</v>
      </c>
      <c r="F238" s="202">
        <v>5000</v>
      </c>
      <c r="G238" s="202"/>
      <c r="H238" s="202"/>
      <c r="I238" s="202"/>
      <c r="J238" s="202"/>
      <c r="K238" s="202"/>
      <c r="L238" s="202"/>
    </row>
    <row r="239" spans="1:12" ht="25.5">
      <c r="A239" s="200"/>
      <c r="B239" s="200"/>
      <c r="C239" s="200">
        <v>4440</v>
      </c>
      <c r="D239" s="203" t="s">
        <v>162</v>
      </c>
      <c r="E239" s="202">
        <v>2000</v>
      </c>
      <c r="F239" s="202">
        <v>2000</v>
      </c>
      <c r="G239" s="202"/>
      <c r="H239" s="202"/>
      <c r="I239" s="202"/>
      <c r="J239" s="202"/>
      <c r="K239" s="202"/>
      <c r="L239" s="202"/>
    </row>
    <row r="240" spans="1:12" ht="12.75">
      <c r="A240" s="200"/>
      <c r="B240" s="200"/>
      <c r="C240" s="227"/>
      <c r="D240" s="201" t="s">
        <v>226</v>
      </c>
      <c r="E240" s="207">
        <f>E229+E230+E231+E232+E233+E234+E235+E236+E237+E238+E239</f>
        <v>199290</v>
      </c>
      <c r="F240" s="207">
        <f>SUM(F229:F239)</f>
        <v>199290</v>
      </c>
      <c r="G240" s="207">
        <f>G229+G230</f>
        <v>51820</v>
      </c>
      <c r="H240" s="207">
        <f>H231+H232</f>
        <v>9170</v>
      </c>
      <c r="I240" s="207">
        <v>0</v>
      </c>
      <c r="J240" s="207">
        <v>0</v>
      </c>
      <c r="K240" s="207">
        <v>0</v>
      </c>
      <c r="L240" s="207">
        <v>0</v>
      </c>
    </row>
    <row r="241" spans="1:12" ht="25.5">
      <c r="A241" s="200"/>
      <c r="B241" s="200">
        <v>80146</v>
      </c>
      <c r="C241" s="200"/>
      <c r="D241" s="203" t="s">
        <v>227</v>
      </c>
      <c r="E241" s="202"/>
      <c r="F241" s="202"/>
      <c r="G241" s="202"/>
      <c r="H241" s="202"/>
      <c r="I241" s="202"/>
      <c r="J241" s="202"/>
      <c r="K241" s="202"/>
      <c r="L241" s="202"/>
    </row>
    <row r="242" spans="1:12" ht="12.75">
      <c r="A242" s="200"/>
      <c r="B242" s="200"/>
      <c r="C242" s="200">
        <v>4300</v>
      </c>
      <c r="D242" s="203" t="s">
        <v>132</v>
      </c>
      <c r="E242" s="202">
        <v>34480</v>
      </c>
      <c r="F242" s="202">
        <v>34480</v>
      </c>
      <c r="G242" s="202"/>
      <c r="H242" s="202"/>
      <c r="I242" s="202"/>
      <c r="J242" s="202"/>
      <c r="K242" s="202"/>
      <c r="L242" s="202"/>
    </row>
    <row r="243" spans="1:12" ht="12.75">
      <c r="A243" s="200"/>
      <c r="B243" s="200"/>
      <c r="C243" s="200">
        <v>4410</v>
      </c>
      <c r="D243" s="203" t="s">
        <v>169</v>
      </c>
      <c r="E243" s="202">
        <v>8700</v>
      </c>
      <c r="F243" s="202">
        <v>8700</v>
      </c>
      <c r="G243" s="202"/>
      <c r="H243" s="202"/>
      <c r="I243" s="202"/>
      <c r="J243" s="202"/>
      <c r="K243" s="202"/>
      <c r="L243" s="202"/>
    </row>
    <row r="244" spans="1:12" ht="12.75">
      <c r="A244" s="200"/>
      <c r="B244" s="200"/>
      <c r="C244" s="200"/>
      <c r="D244" s="201" t="s">
        <v>228</v>
      </c>
      <c r="E244" s="207">
        <f>E241+E242+E243</f>
        <v>43180</v>
      </c>
      <c r="F244" s="207">
        <f>SUM(F242:F243)</f>
        <v>43180</v>
      </c>
      <c r="G244" s="207">
        <v>0</v>
      </c>
      <c r="H244" s="207">
        <v>0</v>
      </c>
      <c r="I244" s="207">
        <v>0</v>
      </c>
      <c r="J244" s="207">
        <v>0</v>
      </c>
      <c r="K244" s="207">
        <v>0</v>
      </c>
      <c r="L244" s="207">
        <v>0</v>
      </c>
    </row>
    <row r="245" spans="1:12" ht="19.5" customHeight="1">
      <c r="A245" s="200"/>
      <c r="B245" s="200">
        <v>80195</v>
      </c>
      <c r="C245" s="200"/>
      <c r="D245" s="203" t="s">
        <v>131</v>
      </c>
      <c r="E245" s="202"/>
      <c r="F245" s="202"/>
      <c r="G245" s="202"/>
      <c r="H245" s="202"/>
      <c r="I245" s="202"/>
      <c r="J245" s="202"/>
      <c r="K245" s="202"/>
      <c r="L245" s="202"/>
    </row>
    <row r="246" spans="1:12" ht="18" customHeight="1">
      <c r="A246" s="200"/>
      <c r="B246" s="200"/>
      <c r="C246" s="200">
        <v>4170</v>
      </c>
      <c r="D246" s="203" t="s">
        <v>147</v>
      </c>
      <c r="E246" s="202">
        <v>0</v>
      </c>
      <c r="F246" s="202"/>
      <c r="G246" s="202"/>
      <c r="H246" s="202"/>
      <c r="I246" s="202"/>
      <c r="J246" s="202"/>
      <c r="K246" s="202"/>
      <c r="L246" s="202"/>
    </row>
    <row r="247" spans="1:12" ht="18.75" customHeight="1">
      <c r="A247" s="200"/>
      <c r="B247" s="200"/>
      <c r="C247" s="200">
        <v>4300</v>
      </c>
      <c r="D247" s="203" t="s">
        <v>132</v>
      </c>
      <c r="E247" s="202">
        <v>0</v>
      </c>
      <c r="F247" s="202"/>
      <c r="G247" s="202"/>
      <c r="H247" s="202"/>
      <c r="I247" s="202"/>
      <c r="J247" s="202"/>
      <c r="K247" s="202"/>
      <c r="L247" s="202"/>
    </row>
    <row r="248" spans="1:12" ht="25.5">
      <c r="A248" s="200"/>
      <c r="B248" s="200"/>
      <c r="C248" s="200">
        <v>4440</v>
      </c>
      <c r="D248" s="203" t="s">
        <v>162</v>
      </c>
      <c r="E248" s="202">
        <v>72334</v>
      </c>
      <c r="F248" s="202">
        <v>72334</v>
      </c>
      <c r="G248" s="202"/>
      <c r="H248" s="202"/>
      <c r="I248" s="202"/>
      <c r="J248" s="202"/>
      <c r="K248" s="202"/>
      <c r="L248" s="202"/>
    </row>
    <row r="249" spans="1:12" ht="12.75">
      <c r="A249" s="200"/>
      <c r="B249" s="200"/>
      <c r="C249" s="200"/>
      <c r="D249" s="201" t="s">
        <v>229</v>
      </c>
      <c r="E249" s="207">
        <f>E248</f>
        <v>72334</v>
      </c>
      <c r="F249" s="207">
        <f>F248</f>
        <v>72334</v>
      </c>
      <c r="G249" s="207">
        <v>0</v>
      </c>
      <c r="H249" s="207">
        <v>0</v>
      </c>
      <c r="I249" s="207">
        <v>0</v>
      </c>
      <c r="J249" s="207">
        <v>0</v>
      </c>
      <c r="K249" s="207">
        <v>0</v>
      </c>
      <c r="L249" s="207">
        <v>0</v>
      </c>
    </row>
    <row r="250" spans="1:12" ht="21" customHeight="1">
      <c r="A250" s="208">
        <v>801</v>
      </c>
      <c r="B250" s="208"/>
      <c r="C250" s="208"/>
      <c r="D250" s="210" t="s">
        <v>230</v>
      </c>
      <c r="E250" s="211">
        <f>E190+E203+E206+E227+E240+E244+E249</f>
        <v>11036298</v>
      </c>
      <c r="F250" s="211">
        <f>F190+F203+F206+F227+F240+F244+F249</f>
        <v>10084298</v>
      </c>
      <c r="G250" s="211">
        <f>G190+G203+G206+G227+G240+G244+G249</f>
        <v>6315453</v>
      </c>
      <c r="H250" s="211">
        <f>H190+H203+H227+H240+H244+H249</f>
        <v>1159963</v>
      </c>
      <c r="I250" s="211">
        <v>0</v>
      </c>
      <c r="J250" s="211">
        <v>0</v>
      </c>
      <c r="K250" s="211">
        <v>0</v>
      </c>
      <c r="L250" s="211">
        <f>L190</f>
        <v>952000</v>
      </c>
    </row>
    <row r="251" spans="1:12" ht="16.5" customHeight="1">
      <c r="A251" s="226">
        <v>851</v>
      </c>
      <c r="B251" s="226"/>
      <c r="C251" s="226"/>
      <c r="D251" s="223" t="s">
        <v>231</v>
      </c>
      <c r="E251" s="224"/>
      <c r="F251" s="224"/>
      <c r="G251" s="224"/>
      <c r="H251" s="224"/>
      <c r="I251" s="224"/>
      <c r="J251" s="224"/>
      <c r="K251" s="224"/>
      <c r="L251" s="224"/>
    </row>
    <row r="252" spans="1:12" ht="12.75">
      <c r="A252" s="226"/>
      <c r="B252" s="222">
        <v>85153</v>
      </c>
      <c r="C252" s="226"/>
      <c r="D252" s="234" t="s">
        <v>232</v>
      </c>
      <c r="E252" s="224"/>
      <c r="F252" s="224"/>
      <c r="G252" s="224"/>
      <c r="H252" s="224"/>
      <c r="I252" s="224"/>
      <c r="J252" s="224"/>
      <c r="K252" s="224"/>
      <c r="L252" s="224"/>
    </row>
    <row r="253" spans="1:12" ht="12.75">
      <c r="A253" s="226"/>
      <c r="B253" s="226"/>
      <c r="C253" s="222">
        <v>4210</v>
      </c>
      <c r="D253" s="234" t="s">
        <v>140</v>
      </c>
      <c r="E253" s="235">
        <v>500</v>
      </c>
      <c r="F253" s="235">
        <v>500</v>
      </c>
      <c r="G253" s="224"/>
      <c r="H253" s="224"/>
      <c r="I253" s="224"/>
      <c r="J253" s="224"/>
      <c r="K253" s="224"/>
      <c r="L253" s="224"/>
    </row>
    <row r="254" spans="1:12" ht="12.75">
      <c r="A254" s="226"/>
      <c r="B254" s="226"/>
      <c r="C254" s="226"/>
      <c r="D254" s="201" t="s">
        <v>233</v>
      </c>
      <c r="E254" s="224">
        <f>SUM(E253)</f>
        <v>500</v>
      </c>
      <c r="F254" s="224">
        <f>SUM(F253)</f>
        <v>500</v>
      </c>
      <c r="G254" s="224"/>
      <c r="H254" s="224"/>
      <c r="I254" s="224"/>
      <c r="J254" s="224"/>
      <c r="K254" s="224"/>
      <c r="L254" s="224"/>
    </row>
    <row r="255" spans="1:12" ht="25.5">
      <c r="A255" s="200"/>
      <c r="B255" s="200">
        <v>85154</v>
      </c>
      <c r="C255" s="200"/>
      <c r="D255" s="203" t="s">
        <v>234</v>
      </c>
      <c r="E255" s="202"/>
      <c r="F255" s="202"/>
      <c r="G255" s="202"/>
      <c r="H255" s="202"/>
      <c r="I255" s="202"/>
      <c r="J255" s="202"/>
      <c r="K255" s="202"/>
      <c r="L255" s="202"/>
    </row>
    <row r="256" spans="1:12" ht="25.5">
      <c r="A256" s="200"/>
      <c r="B256" s="200"/>
      <c r="C256" s="200">
        <v>3030</v>
      </c>
      <c r="D256" s="203" t="s">
        <v>165</v>
      </c>
      <c r="E256" s="202">
        <v>4560</v>
      </c>
      <c r="F256" s="202">
        <v>4560</v>
      </c>
      <c r="G256" s="202"/>
      <c r="H256" s="202"/>
      <c r="I256" s="202"/>
      <c r="J256" s="202"/>
      <c r="K256" s="202"/>
      <c r="L256" s="202"/>
    </row>
    <row r="257" spans="1:12" ht="12.75">
      <c r="A257" s="200"/>
      <c r="B257" s="200"/>
      <c r="C257" s="200">
        <v>4170</v>
      </c>
      <c r="D257" s="203" t="s">
        <v>147</v>
      </c>
      <c r="E257" s="202">
        <v>1680</v>
      </c>
      <c r="F257" s="202">
        <v>1680</v>
      </c>
      <c r="G257" s="202">
        <v>1680</v>
      </c>
      <c r="H257" s="202"/>
      <c r="I257" s="202"/>
      <c r="J257" s="202"/>
      <c r="K257" s="202"/>
      <c r="L257" s="202"/>
    </row>
    <row r="258" spans="1:12" ht="12.75">
      <c r="A258" s="200"/>
      <c r="B258" s="200"/>
      <c r="C258" s="200">
        <v>4210</v>
      </c>
      <c r="D258" s="203" t="s">
        <v>140</v>
      </c>
      <c r="E258" s="202">
        <v>54260</v>
      </c>
      <c r="F258" s="202">
        <v>54260</v>
      </c>
      <c r="G258" s="202"/>
      <c r="H258" s="202"/>
      <c r="I258" s="202"/>
      <c r="J258" s="202"/>
      <c r="K258" s="202"/>
      <c r="L258" s="202"/>
    </row>
    <row r="259" spans="1:12" ht="12.75">
      <c r="A259" s="200"/>
      <c r="B259" s="200"/>
      <c r="C259" s="200">
        <v>4280</v>
      </c>
      <c r="D259" s="203" t="s">
        <v>178</v>
      </c>
      <c r="E259" s="202">
        <v>0</v>
      </c>
      <c r="F259" s="202">
        <v>0</v>
      </c>
      <c r="G259" s="202"/>
      <c r="H259" s="202"/>
      <c r="I259" s="202"/>
      <c r="J259" s="202"/>
      <c r="K259" s="202"/>
      <c r="L259" s="202"/>
    </row>
    <row r="260" spans="1:12" ht="12.75">
      <c r="A260" s="200"/>
      <c r="B260" s="200"/>
      <c r="C260" s="200">
        <v>4300</v>
      </c>
      <c r="D260" s="203" t="s">
        <v>132</v>
      </c>
      <c r="E260" s="202">
        <v>51000</v>
      </c>
      <c r="F260" s="202">
        <v>51000</v>
      </c>
      <c r="G260" s="202"/>
      <c r="H260" s="202"/>
      <c r="I260" s="202"/>
      <c r="J260" s="202"/>
      <c r="K260" s="202"/>
      <c r="L260" s="202"/>
    </row>
    <row r="261" spans="1:12" ht="12.75">
      <c r="A261" s="200"/>
      <c r="B261" s="200"/>
      <c r="C261" s="200">
        <v>4700</v>
      </c>
      <c r="D261" s="203" t="s">
        <v>222</v>
      </c>
      <c r="E261" s="202">
        <v>3000</v>
      </c>
      <c r="F261" s="202">
        <v>3000</v>
      </c>
      <c r="G261" s="202"/>
      <c r="H261" s="202"/>
      <c r="I261" s="202"/>
      <c r="J261" s="202"/>
      <c r="K261" s="202"/>
      <c r="L261" s="202"/>
    </row>
    <row r="262" spans="1:12" ht="12" customHeight="1">
      <c r="A262" s="200"/>
      <c r="B262" s="200"/>
      <c r="C262" s="227"/>
      <c r="D262" s="201" t="s">
        <v>235</v>
      </c>
      <c r="E262" s="207">
        <f>SUM(E256:E261)</f>
        <v>114500</v>
      </c>
      <c r="F262" s="207">
        <f>SUM(F256:F261)</f>
        <v>114500</v>
      </c>
      <c r="G262" s="207">
        <f>G257</f>
        <v>1680</v>
      </c>
      <c r="H262" s="207">
        <v>0</v>
      </c>
      <c r="I262" s="207">
        <v>0</v>
      </c>
      <c r="J262" s="207">
        <v>0</v>
      </c>
      <c r="K262" s="207">
        <v>0</v>
      </c>
      <c r="L262" s="207">
        <v>0</v>
      </c>
    </row>
    <row r="263" spans="1:12" ht="13.5" customHeight="1">
      <c r="A263" s="200"/>
      <c r="B263" s="200">
        <v>85195</v>
      </c>
      <c r="C263" s="200"/>
      <c r="D263" s="203" t="s">
        <v>131</v>
      </c>
      <c r="E263" s="202"/>
      <c r="F263" s="202"/>
      <c r="G263" s="202"/>
      <c r="H263" s="202"/>
      <c r="I263" s="202"/>
      <c r="J263" s="202"/>
      <c r="K263" s="202"/>
      <c r="L263" s="202"/>
    </row>
    <row r="264" spans="1:12" ht="12.75">
      <c r="A264" s="200"/>
      <c r="B264" s="200"/>
      <c r="C264" s="200">
        <v>4170</v>
      </c>
      <c r="D264" s="203" t="s">
        <v>147</v>
      </c>
      <c r="E264" s="202">
        <v>1000</v>
      </c>
      <c r="F264" s="202">
        <v>1000</v>
      </c>
      <c r="G264" s="202">
        <v>1000</v>
      </c>
      <c r="H264" s="202"/>
      <c r="I264" s="202"/>
      <c r="J264" s="202"/>
      <c r="K264" s="202"/>
      <c r="L264" s="202"/>
    </row>
    <row r="265" spans="1:12" ht="12.75">
      <c r="A265" s="200"/>
      <c r="B265" s="200"/>
      <c r="C265" s="200">
        <v>4210</v>
      </c>
      <c r="D265" s="203" t="s">
        <v>140</v>
      </c>
      <c r="E265" s="202">
        <v>12000</v>
      </c>
      <c r="F265" s="202">
        <v>12000</v>
      </c>
      <c r="G265" s="202"/>
      <c r="H265" s="202"/>
      <c r="I265" s="202"/>
      <c r="J265" s="202"/>
      <c r="K265" s="202"/>
      <c r="L265" s="202"/>
    </row>
    <row r="266" spans="1:12" ht="12.75">
      <c r="A266" s="200"/>
      <c r="B266" s="200"/>
      <c r="C266" s="200">
        <v>4260</v>
      </c>
      <c r="D266" s="203" t="s">
        <v>148</v>
      </c>
      <c r="E266" s="202">
        <v>30000</v>
      </c>
      <c r="F266" s="202">
        <v>30000</v>
      </c>
      <c r="G266" s="202"/>
      <c r="H266" s="202"/>
      <c r="I266" s="202"/>
      <c r="J266" s="202"/>
      <c r="K266" s="202"/>
      <c r="L266" s="202"/>
    </row>
    <row r="267" spans="1:12" ht="12.75">
      <c r="A267" s="200"/>
      <c r="B267" s="200"/>
      <c r="C267" s="200">
        <v>4300</v>
      </c>
      <c r="D267" s="203" t="s">
        <v>132</v>
      </c>
      <c r="E267" s="202">
        <v>9000</v>
      </c>
      <c r="F267" s="202">
        <v>9000</v>
      </c>
      <c r="G267" s="202"/>
      <c r="H267" s="202"/>
      <c r="I267" s="202"/>
      <c r="J267" s="202"/>
      <c r="K267" s="202"/>
      <c r="L267" s="202"/>
    </row>
    <row r="268" spans="1:12" ht="12.75">
      <c r="A268" s="200"/>
      <c r="B268" s="200"/>
      <c r="C268" s="200"/>
      <c r="D268" s="201" t="s">
        <v>236</v>
      </c>
      <c r="E268" s="207">
        <f>E264+E265+E266+E267</f>
        <v>52000</v>
      </c>
      <c r="F268" s="207">
        <f>SUM(F264:F267)</f>
        <v>52000</v>
      </c>
      <c r="G268" s="207">
        <f>G264</f>
        <v>1000</v>
      </c>
      <c r="H268" s="207">
        <v>0</v>
      </c>
      <c r="I268" s="207">
        <v>0</v>
      </c>
      <c r="J268" s="207">
        <v>0</v>
      </c>
      <c r="K268" s="207">
        <v>0</v>
      </c>
      <c r="L268" s="207">
        <v>0</v>
      </c>
    </row>
    <row r="269" spans="1:12" ht="18.75" customHeight="1">
      <c r="A269" s="208">
        <v>851</v>
      </c>
      <c r="B269" s="208"/>
      <c r="C269" s="208"/>
      <c r="D269" s="210" t="s">
        <v>237</v>
      </c>
      <c r="E269" s="211">
        <f>E254+E262+E268</f>
        <v>167000</v>
      </c>
      <c r="F269" s="211">
        <f>F254+F262+F268</f>
        <v>167000</v>
      </c>
      <c r="G269" s="211">
        <f>G262+G268</f>
        <v>2680</v>
      </c>
      <c r="H269" s="211">
        <f>H262+H268</f>
        <v>0</v>
      </c>
      <c r="I269" s="211">
        <v>0</v>
      </c>
      <c r="J269" s="211">
        <v>0</v>
      </c>
      <c r="K269" s="211">
        <v>0</v>
      </c>
      <c r="L269" s="211">
        <v>0</v>
      </c>
    </row>
    <row r="270" spans="1:12" ht="21" customHeight="1">
      <c r="A270" s="226">
        <v>852</v>
      </c>
      <c r="B270" s="226"/>
      <c r="C270" s="226"/>
      <c r="D270" s="223" t="s">
        <v>92</v>
      </c>
      <c r="E270" s="224"/>
      <c r="F270" s="224"/>
      <c r="G270" s="224"/>
      <c r="H270" s="224"/>
      <c r="I270" s="224"/>
      <c r="J270" s="224"/>
      <c r="K270" s="224"/>
      <c r="L270" s="224"/>
    </row>
    <row r="271" spans="1:12" ht="21" customHeight="1">
      <c r="A271" s="226"/>
      <c r="B271" s="222">
        <v>85202</v>
      </c>
      <c r="C271" s="226"/>
      <c r="D271" s="234" t="s">
        <v>238</v>
      </c>
      <c r="E271" s="224"/>
      <c r="F271" s="224"/>
      <c r="G271" s="224"/>
      <c r="H271" s="224"/>
      <c r="I271" s="224"/>
      <c r="J271" s="224"/>
      <c r="K271" s="224"/>
      <c r="L271" s="224"/>
    </row>
    <row r="272" spans="1:12" ht="38.25" customHeight="1">
      <c r="A272" s="226"/>
      <c r="B272" s="222"/>
      <c r="C272" s="200">
        <v>4330</v>
      </c>
      <c r="D272" s="203" t="s">
        <v>239</v>
      </c>
      <c r="E272" s="202">
        <v>270000</v>
      </c>
      <c r="F272" s="202">
        <v>270000</v>
      </c>
      <c r="G272" s="224"/>
      <c r="H272" s="224"/>
      <c r="I272" s="224"/>
      <c r="J272" s="224"/>
      <c r="K272" s="224"/>
      <c r="L272" s="224"/>
    </row>
    <row r="273" spans="1:12" ht="13.5" customHeight="1">
      <c r="A273" s="226"/>
      <c r="B273" s="222"/>
      <c r="C273" s="200"/>
      <c r="D273" s="201" t="s">
        <v>240</v>
      </c>
      <c r="E273" s="207">
        <f>E272</f>
        <v>270000</v>
      </c>
      <c r="F273" s="207">
        <f>F272</f>
        <v>270000</v>
      </c>
      <c r="G273" s="224"/>
      <c r="H273" s="224"/>
      <c r="I273" s="224"/>
      <c r="J273" s="224"/>
      <c r="K273" s="224"/>
      <c r="L273" s="224"/>
    </row>
    <row r="274" spans="1:12" ht="63.75">
      <c r="A274" s="200"/>
      <c r="B274" s="200">
        <v>85212</v>
      </c>
      <c r="C274" s="200"/>
      <c r="D274" s="203" t="s">
        <v>241</v>
      </c>
      <c r="E274" s="202"/>
      <c r="F274" s="202"/>
      <c r="G274" s="202"/>
      <c r="H274" s="202"/>
      <c r="I274" s="202"/>
      <c r="J274" s="202"/>
      <c r="K274" s="202"/>
      <c r="L274" s="202"/>
    </row>
    <row r="275" spans="1:12" ht="25.5">
      <c r="A275" s="200"/>
      <c r="B275" s="200"/>
      <c r="C275" s="200">
        <v>3020</v>
      </c>
      <c r="D275" s="203" t="s">
        <v>195</v>
      </c>
      <c r="E275" s="202">
        <v>500</v>
      </c>
      <c r="F275" s="202">
        <v>500</v>
      </c>
      <c r="G275" s="202"/>
      <c r="H275" s="202"/>
      <c r="I275" s="202"/>
      <c r="J275" s="202"/>
      <c r="K275" s="202"/>
      <c r="L275" s="202"/>
    </row>
    <row r="276" spans="1:12" ht="12.75">
      <c r="A276" s="200"/>
      <c r="B276" s="200"/>
      <c r="C276" s="200">
        <v>3110</v>
      </c>
      <c r="D276" s="203" t="s">
        <v>242</v>
      </c>
      <c r="E276" s="202">
        <v>3650100</v>
      </c>
      <c r="F276" s="202">
        <v>3650100</v>
      </c>
      <c r="G276" s="202"/>
      <c r="H276" s="202"/>
      <c r="I276" s="202"/>
      <c r="J276" s="202"/>
      <c r="K276" s="202"/>
      <c r="L276" s="202"/>
    </row>
    <row r="277" spans="1:12" ht="25.5">
      <c r="A277" s="200"/>
      <c r="B277" s="200"/>
      <c r="C277" s="200">
        <v>4010</v>
      </c>
      <c r="D277" s="203" t="s">
        <v>158</v>
      </c>
      <c r="E277" s="202">
        <v>62010</v>
      </c>
      <c r="F277" s="202">
        <v>62010</v>
      </c>
      <c r="G277" s="202">
        <v>62010</v>
      </c>
      <c r="H277" s="202"/>
      <c r="I277" s="202"/>
      <c r="J277" s="202"/>
      <c r="K277" s="202"/>
      <c r="L277" s="202"/>
    </row>
    <row r="278" spans="1:12" ht="12.75">
      <c r="A278" s="200"/>
      <c r="B278" s="200"/>
      <c r="C278" s="200">
        <v>4040</v>
      </c>
      <c r="D278" s="203" t="s">
        <v>159</v>
      </c>
      <c r="E278" s="202">
        <v>3900</v>
      </c>
      <c r="F278" s="202">
        <v>3900</v>
      </c>
      <c r="G278" s="202">
        <v>3900</v>
      </c>
      <c r="H278" s="202"/>
      <c r="I278" s="202"/>
      <c r="J278" s="202"/>
      <c r="K278" s="202"/>
      <c r="L278" s="202"/>
    </row>
    <row r="279" spans="1:12" ht="12.75">
      <c r="A279" s="200"/>
      <c r="B279" s="200"/>
      <c r="C279" s="200">
        <v>4110</v>
      </c>
      <c r="D279" s="203" t="s">
        <v>160</v>
      </c>
      <c r="E279" s="202">
        <v>54600</v>
      </c>
      <c r="F279" s="202">
        <v>54600</v>
      </c>
      <c r="G279" s="202"/>
      <c r="H279" s="202">
        <v>54600</v>
      </c>
      <c r="I279" s="202"/>
      <c r="J279" s="202"/>
      <c r="K279" s="202"/>
      <c r="L279" s="202"/>
    </row>
    <row r="280" spans="1:12" ht="12.75">
      <c r="A280" s="200"/>
      <c r="B280" s="200"/>
      <c r="C280" s="200">
        <v>4120</v>
      </c>
      <c r="D280" s="203" t="s">
        <v>161</v>
      </c>
      <c r="E280" s="202">
        <v>1600</v>
      </c>
      <c r="F280" s="202">
        <v>1600</v>
      </c>
      <c r="G280" s="202"/>
      <c r="H280" s="202">
        <v>1600</v>
      </c>
      <c r="I280" s="202"/>
      <c r="J280" s="202"/>
      <c r="K280" s="202"/>
      <c r="L280" s="202"/>
    </row>
    <row r="281" spans="1:12" ht="12.75">
      <c r="A281" s="200"/>
      <c r="B281" s="200"/>
      <c r="C281" s="200">
        <v>4210</v>
      </c>
      <c r="D281" s="203" t="s">
        <v>140</v>
      </c>
      <c r="E281" s="202">
        <v>6500</v>
      </c>
      <c r="F281" s="202">
        <v>6500</v>
      </c>
      <c r="G281" s="202"/>
      <c r="H281" s="202"/>
      <c r="I281" s="202"/>
      <c r="J281" s="202"/>
      <c r="K281" s="202"/>
      <c r="L281" s="202"/>
    </row>
    <row r="282" spans="1:12" ht="12.75">
      <c r="A282" s="200"/>
      <c r="B282" s="200"/>
      <c r="C282" s="200">
        <v>4280</v>
      </c>
      <c r="D282" s="203" t="s">
        <v>178</v>
      </c>
      <c r="E282" s="202">
        <v>100</v>
      </c>
      <c r="F282" s="202">
        <v>100</v>
      </c>
      <c r="G282" s="202"/>
      <c r="H282" s="202"/>
      <c r="I282" s="202"/>
      <c r="J282" s="202"/>
      <c r="K282" s="202"/>
      <c r="L282" s="202"/>
    </row>
    <row r="283" spans="1:12" ht="12.75">
      <c r="A283" s="200"/>
      <c r="B283" s="200"/>
      <c r="C283" s="200">
        <v>4300</v>
      </c>
      <c r="D283" s="203" t="s">
        <v>132</v>
      </c>
      <c r="E283" s="202">
        <v>22872</v>
      </c>
      <c r="F283" s="202">
        <v>22872</v>
      </c>
      <c r="G283" s="202"/>
      <c r="H283" s="202"/>
      <c r="I283" s="202"/>
      <c r="J283" s="202"/>
      <c r="K283" s="202"/>
      <c r="L283" s="202"/>
    </row>
    <row r="284" spans="1:12" ht="38.25">
      <c r="A284" s="200"/>
      <c r="B284" s="200"/>
      <c r="C284" s="200">
        <v>4370</v>
      </c>
      <c r="D284" s="203" t="s">
        <v>243</v>
      </c>
      <c r="E284" s="202">
        <v>300</v>
      </c>
      <c r="F284" s="202">
        <v>300</v>
      </c>
      <c r="G284" s="202"/>
      <c r="H284" s="202"/>
      <c r="I284" s="202"/>
      <c r="J284" s="202"/>
      <c r="K284" s="202"/>
      <c r="L284" s="202"/>
    </row>
    <row r="285" spans="1:12" ht="12.75">
      <c r="A285" s="200"/>
      <c r="B285" s="200"/>
      <c r="C285" s="200">
        <v>4410</v>
      </c>
      <c r="D285" s="203" t="s">
        <v>169</v>
      </c>
      <c r="E285" s="202">
        <v>300</v>
      </c>
      <c r="F285" s="202">
        <v>300</v>
      </c>
      <c r="G285" s="202"/>
      <c r="H285" s="202"/>
      <c r="I285" s="202"/>
      <c r="J285" s="202"/>
      <c r="K285" s="202"/>
      <c r="L285" s="202"/>
    </row>
    <row r="286" spans="1:12" ht="25.5">
      <c r="A286" s="200"/>
      <c r="B286" s="200"/>
      <c r="C286" s="200">
        <v>4440</v>
      </c>
      <c r="D286" s="203" t="s">
        <v>162</v>
      </c>
      <c r="E286" s="202">
        <v>3218</v>
      </c>
      <c r="F286" s="202">
        <v>3218</v>
      </c>
      <c r="G286" s="202"/>
      <c r="H286" s="202"/>
      <c r="I286" s="202"/>
      <c r="J286" s="202"/>
      <c r="K286" s="202"/>
      <c r="L286" s="202"/>
    </row>
    <row r="287" spans="1:12" ht="25.5">
      <c r="A287" s="200"/>
      <c r="B287" s="200"/>
      <c r="C287" s="200">
        <v>4750</v>
      </c>
      <c r="D287" s="203" t="s">
        <v>184</v>
      </c>
      <c r="E287" s="202">
        <v>4000</v>
      </c>
      <c r="F287" s="202">
        <v>4000</v>
      </c>
      <c r="G287" s="202"/>
      <c r="H287" s="202"/>
      <c r="I287" s="202"/>
      <c r="J287" s="202"/>
      <c r="K287" s="202"/>
      <c r="L287" s="202"/>
    </row>
    <row r="288" spans="1:12" ht="12.75">
      <c r="A288" s="200"/>
      <c r="B288" s="200"/>
      <c r="C288" s="200"/>
      <c r="D288" s="201" t="s">
        <v>244</v>
      </c>
      <c r="E288" s="207">
        <f>SUM(E275:E287)</f>
        <v>3810000</v>
      </c>
      <c r="F288" s="207">
        <f>SUM(F275:F287)</f>
        <v>3810000</v>
      </c>
      <c r="G288" s="207">
        <f>SUM(G275:G287)</f>
        <v>65910</v>
      </c>
      <c r="H288" s="207">
        <f>SUM(H275:H287)</f>
        <v>56200</v>
      </c>
      <c r="I288" s="207">
        <v>0</v>
      </c>
      <c r="J288" s="207">
        <v>0</v>
      </c>
      <c r="K288" s="207">
        <v>0</v>
      </c>
      <c r="L288" s="207">
        <v>0</v>
      </c>
    </row>
    <row r="289" spans="1:12" ht="76.5">
      <c r="A289" s="200"/>
      <c r="B289" s="200">
        <v>85213</v>
      </c>
      <c r="C289" s="200"/>
      <c r="D289" s="203" t="s">
        <v>245</v>
      </c>
      <c r="E289" s="202"/>
      <c r="F289" s="202"/>
      <c r="G289" s="202"/>
      <c r="H289" s="202"/>
      <c r="I289" s="202"/>
      <c r="J289" s="202"/>
      <c r="K289" s="202"/>
      <c r="L289" s="202"/>
    </row>
    <row r="290" spans="1:12" ht="12.75">
      <c r="A290" s="200"/>
      <c r="B290" s="200"/>
      <c r="C290" s="200">
        <v>4130</v>
      </c>
      <c r="D290" s="203" t="s">
        <v>246</v>
      </c>
      <c r="E290" s="202">
        <v>16700</v>
      </c>
      <c r="F290" s="202">
        <v>16700</v>
      </c>
      <c r="G290" s="202">
        <v>0</v>
      </c>
      <c r="H290" s="202"/>
      <c r="I290" s="202"/>
      <c r="J290" s="202"/>
      <c r="K290" s="202"/>
      <c r="L290" s="202"/>
    </row>
    <row r="291" spans="1:12" ht="12.75">
      <c r="A291" s="200"/>
      <c r="B291" s="200"/>
      <c r="C291" s="227"/>
      <c r="D291" s="201" t="s">
        <v>247</v>
      </c>
      <c r="E291" s="207">
        <f>E290</f>
        <v>16700</v>
      </c>
      <c r="F291" s="207">
        <f>F290</f>
        <v>16700</v>
      </c>
      <c r="G291" s="207">
        <v>0</v>
      </c>
      <c r="H291" s="207">
        <v>0</v>
      </c>
      <c r="I291" s="207">
        <v>0</v>
      </c>
      <c r="J291" s="207">
        <v>0</v>
      </c>
      <c r="K291" s="207">
        <v>0</v>
      </c>
      <c r="L291" s="207">
        <v>0</v>
      </c>
    </row>
    <row r="292" spans="1:12" ht="38.25">
      <c r="A292" s="200"/>
      <c r="B292" s="200">
        <v>85214</v>
      </c>
      <c r="C292" s="200"/>
      <c r="D292" s="203" t="s">
        <v>248</v>
      </c>
      <c r="E292" s="202"/>
      <c r="F292" s="202"/>
      <c r="G292" s="202"/>
      <c r="H292" s="202"/>
      <c r="I292" s="202"/>
      <c r="J292" s="202"/>
      <c r="K292" s="202"/>
      <c r="L292" s="202"/>
    </row>
    <row r="293" spans="1:12" ht="12.75">
      <c r="A293" s="200"/>
      <c r="B293" s="200"/>
      <c r="C293" s="200">
        <v>3110</v>
      </c>
      <c r="D293" s="203" t="s">
        <v>242</v>
      </c>
      <c r="E293" s="202">
        <v>660000</v>
      </c>
      <c r="F293" s="202">
        <v>660000</v>
      </c>
      <c r="G293" s="202"/>
      <c r="H293" s="202"/>
      <c r="I293" s="202"/>
      <c r="J293" s="202"/>
      <c r="K293" s="202"/>
      <c r="L293" s="202"/>
    </row>
    <row r="294" spans="1:12" ht="12.75">
      <c r="A294" s="200"/>
      <c r="B294" s="200"/>
      <c r="C294" s="200">
        <v>4300</v>
      </c>
      <c r="D294" s="203" t="s">
        <v>132</v>
      </c>
      <c r="E294" s="202">
        <v>5000</v>
      </c>
      <c r="F294" s="202">
        <v>5000</v>
      </c>
      <c r="G294" s="202"/>
      <c r="H294" s="202"/>
      <c r="I294" s="202"/>
      <c r="J294" s="202"/>
      <c r="K294" s="202"/>
      <c r="L294" s="202"/>
    </row>
    <row r="295" spans="1:12" ht="12.75">
      <c r="A295" s="200"/>
      <c r="B295" s="200"/>
      <c r="C295" s="200"/>
      <c r="D295" s="201" t="s">
        <v>249</v>
      </c>
      <c r="E295" s="207">
        <f>SUM(E293:E294)</f>
        <v>665000</v>
      </c>
      <c r="F295" s="207">
        <f>SUM(F293:F294)</f>
        <v>665000</v>
      </c>
      <c r="G295" s="207">
        <v>0</v>
      </c>
      <c r="H295" s="207">
        <v>0</v>
      </c>
      <c r="I295" s="207">
        <v>0</v>
      </c>
      <c r="J295" s="207">
        <v>0</v>
      </c>
      <c r="K295" s="207">
        <v>0</v>
      </c>
      <c r="L295" s="207">
        <v>0</v>
      </c>
    </row>
    <row r="296" spans="1:12" ht="12.75">
      <c r="A296" s="200"/>
      <c r="B296" s="200">
        <v>85215</v>
      </c>
      <c r="C296" s="200"/>
      <c r="D296" s="203" t="s">
        <v>250</v>
      </c>
      <c r="E296" s="202"/>
      <c r="F296" s="202"/>
      <c r="G296" s="202"/>
      <c r="H296" s="202"/>
      <c r="I296" s="202"/>
      <c r="J296" s="202"/>
      <c r="K296" s="202"/>
      <c r="L296" s="202"/>
    </row>
    <row r="297" spans="1:12" ht="12.75">
      <c r="A297" s="200"/>
      <c r="B297" s="200"/>
      <c r="C297" s="200">
        <v>3110</v>
      </c>
      <c r="D297" s="203" t="s">
        <v>242</v>
      </c>
      <c r="E297" s="202">
        <v>80000</v>
      </c>
      <c r="F297" s="202">
        <v>80000</v>
      </c>
      <c r="G297" s="202"/>
      <c r="H297" s="202"/>
      <c r="I297" s="202"/>
      <c r="J297" s="202"/>
      <c r="K297" s="202"/>
      <c r="L297" s="202"/>
    </row>
    <row r="298" spans="1:12" ht="12.75">
      <c r="A298" s="200"/>
      <c r="B298" s="200"/>
      <c r="C298" s="200"/>
      <c r="D298" s="201" t="s">
        <v>251</v>
      </c>
      <c r="E298" s="207">
        <f>E297</f>
        <v>80000</v>
      </c>
      <c r="F298" s="207">
        <f>F297</f>
        <v>80000</v>
      </c>
      <c r="G298" s="207">
        <v>0</v>
      </c>
      <c r="H298" s="207">
        <v>0</v>
      </c>
      <c r="I298" s="207">
        <v>0</v>
      </c>
      <c r="J298" s="207">
        <v>0</v>
      </c>
      <c r="K298" s="207">
        <v>0</v>
      </c>
      <c r="L298" s="207">
        <v>0</v>
      </c>
    </row>
    <row r="299" spans="1:12" ht="12.75">
      <c r="A299" s="200"/>
      <c r="B299" s="200">
        <v>85219</v>
      </c>
      <c r="C299" s="200"/>
      <c r="D299" s="203" t="s">
        <v>252</v>
      </c>
      <c r="E299" s="202"/>
      <c r="F299" s="202"/>
      <c r="G299" s="202"/>
      <c r="H299" s="202"/>
      <c r="I299" s="202"/>
      <c r="J299" s="202"/>
      <c r="K299" s="202"/>
      <c r="L299" s="202"/>
    </row>
    <row r="300" spans="1:12" ht="25.5">
      <c r="A300" s="200"/>
      <c r="B300" s="200"/>
      <c r="C300" s="200">
        <v>3020</v>
      </c>
      <c r="D300" s="203" t="s">
        <v>176</v>
      </c>
      <c r="E300" s="202">
        <v>3000</v>
      </c>
      <c r="F300" s="202">
        <v>3000</v>
      </c>
      <c r="G300" s="202"/>
      <c r="H300" s="202"/>
      <c r="I300" s="202"/>
      <c r="J300" s="202"/>
      <c r="K300" s="202"/>
      <c r="L300" s="202"/>
    </row>
    <row r="301" spans="1:12" ht="25.5">
      <c r="A301" s="200"/>
      <c r="B301" s="200"/>
      <c r="C301" s="200">
        <v>4010</v>
      </c>
      <c r="D301" s="203" t="s">
        <v>158</v>
      </c>
      <c r="E301" s="202">
        <v>336600</v>
      </c>
      <c r="F301" s="202">
        <v>336600</v>
      </c>
      <c r="G301" s="202">
        <v>336600</v>
      </c>
      <c r="H301" s="202"/>
      <c r="I301" s="202"/>
      <c r="J301" s="202"/>
      <c r="K301" s="202"/>
      <c r="L301" s="202"/>
    </row>
    <row r="302" spans="1:12" ht="12.75">
      <c r="A302" s="200"/>
      <c r="B302" s="200"/>
      <c r="C302" s="200">
        <v>4040</v>
      </c>
      <c r="D302" s="203" t="s">
        <v>159</v>
      </c>
      <c r="E302" s="202">
        <v>23999</v>
      </c>
      <c r="F302" s="202">
        <v>23999</v>
      </c>
      <c r="G302" s="202">
        <v>23999</v>
      </c>
      <c r="H302" s="202"/>
      <c r="I302" s="202"/>
      <c r="J302" s="202"/>
      <c r="K302" s="202"/>
      <c r="L302" s="202"/>
    </row>
    <row r="303" spans="1:12" ht="12.75">
      <c r="A303" s="200"/>
      <c r="B303" s="200"/>
      <c r="C303" s="200">
        <v>4110</v>
      </c>
      <c r="D303" s="203" t="s">
        <v>160</v>
      </c>
      <c r="E303" s="202">
        <v>67400</v>
      </c>
      <c r="F303" s="202">
        <v>67400</v>
      </c>
      <c r="G303" s="202"/>
      <c r="H303" s="202">
        <v>67400</v>
      </c>
      <c r="I303" s="202"/>
      <c r="J303" s="202"/>
      <c r="K303" s="202"/>
      <c r="L303" s="202"/>
    </row>
    <row r="304" spans="1:12" ht="12.75">
      <c r="A304" s="200"/>
      <c r="B304" s="200"/>
      <c r="C304" s="200">
        <v>4120</v>
      </c>
      <c r="D304" s="203" t="s">
        <v>161</v>
      </c>
      <c r="E304" s="202">
        <v>8900</v>
      </c>
      <c r="F304" s="202">
        <v>8900</v>
      </c>
      <c r="G304" s="202"/>
      <c r="H304" s="202">
        <v>8900</v>
      </c>
      <c r="I304" s="202"/>
      <c r="J304" s="202"/>
      <c r="K304" s="202"/>
      <c r="L304" s="202"/>
    </row>
    <row r="305" spans="1:12" ht="12.75">
      <c r="A305" s="200"/>
      <c r="B305" s="200"/>
      <c r="C305" s="200">
        <v>4170</v>
      </c>
      <c r="D305" s="203" t="s">
        <v>147</v>
      </c>
      <c r="E305" s="202">
        <v>12000</v>
      </c>
      <c r="F305" s="202">
        <v>12000</v>
      </c>
      <c r="G305" s="202">
        <v>12000</v>
      </c>
      <c r="H305" s="202"/>
      <c r="I305" s="202"/>
      <c r="J305" s="202"/>
      <c r="K305" s="202"/>
      <c r="L305" s="202"/>
    </row>
    <row r="306" spans="1:12" ht="12.75">
      <c r="A306" s="200"/>
      <c r="B306" s="200"/>
      <c r="C306" s="200">
        <v>4210</v>
      </c>
      <c r="D306" s="203" t="s">
        <v>140</v>
      </c>
      <c r="E306" s="202">
        <v>12000</v>
      </c>
      <c r="F306" s="202">
        <v>12000</v>
      </c>
      <c r="G306" s="202"/>
      <c r="H306" s="202"/>
      <c r="I306" s="202"/>
      <c r="J306" s="202"/>
      <c r="K306" s="202"/>
      <c r="L306" s="202"/>
    </row>
    <row r="307" spans="1:12" ht="12.75">
      <c r="A307" s="200"/>
      <c r="B307" s="200"/>
      <c r="C307" s="200">
        <v>4260</v>
      </c>
      <c r="D307" s="203" t="s">
        <v>148</v>
      </c>
      <c r="E307" s="202">
        <v>1500</v>
      </c>
      <c r="F307" s="202">
        <v>1500</v>
      </c>
      <c r="G307" s="202"/>
      <c r="H307" s="202"/>
      <c r="I307" s="202"/>
      <c r="J307" s="202"/>
      <c r="K307" s="202"/>
      <c r="L307" s="202"/>
    </row>
    <row r="308" spans="1:12" ht="12.75">
      <c r="A308" s="200"/>
      <c r="B308" s="200"/>
      <c r="C308" s="200">
        <v>4280</v>
      </c>
      <c r="D308" s="203" t="s">
        <v>178</v>
      </c>
      <c r="E308" s="202">
        <v>500</v>
      </c>
      <c r="F308" s="202">
        <v>500</v>
      </c>
      <c r="G308" s="202"/>
      <c r="H308" s="202"/>
      <c r="I308" s="202"/>
      <c r="J308" s="202"/>
      <c r="K308" s="202"/>
      <c r="L308" s="202"/>
    </row>
    <row r="309" spans="1:12" ht="12.75">
      <c r="A309" s="200"/>
      <c r="B309" s="200"/>
      <c r="C309" s="200">
        <v>4300</v>
      </c>
      <c r="D309" s="203" t="s">
        <v>132</v>
      </c>
      <c r="E309" s="202">
        <v>35000</v>
      </c>
      <c r="F309" s="202">
        <v>35000</v>
      </c>
      <c r="G309" s="202"/>
      <c r="H309" s="202"/>
      <c r="I309" s="202"/>
      <c r="J309" s="202"/>
      <c r="K309" s="202"/>
      <c r="L309" s="202"/>
    </row>
    <row r="310" spans="1:12" ht="25.5">
      <c r="A310" s="200"/>
      <c r="B310" s="200"/>
      <c r="C310" s="200">
        <v>4350</v>
      </c>
      <c r="D310" s="203" t="s">
        <v>253</v>
      </c>
      <c r="E310" s="202">
        <v>400</v>
      </c>
      <c r="F310" s="202">
        <v>400</v>
      </c>
      <c r="G310" s="202"/>
      <c r="H310" s="202"/>
      <c r="I310" s="202"/>
      <c r="J310" s="202"/>
      <c r="K310" s="202"/>
      <c r="L310" s="202"/>
    </row>
    <row r="311" spans="1:12" ht="38.25">
      <c r="A311" s="200"/>
      <c r="B311" s="200"/>
      <c r="C311" s="200">
        <v>4370</v>
      </c>
      <c r="D311" s="203" t="s">
        <v>168</v>
      </c>
      <c r="E311" s="202">
        <v>6000</v>
      </c>
      <c r="F311" s="202">
        <v>6000</v>
      </c>
      <c r="G311" s="202"/>
      <c r="H311" s="202"/>
      <c r="I311" s="202"/>
      <c r="J311" s="202"/>
      <c r="K311" s="202"/>
      <c r="L311" s="202"/>
    </row>
    <row r="312" spans="1:12" ht="38.25">
      <c r="A312" s="200"/>
      <c r="B312" s="200"/>
      <c r="C312" s="200">
        <v>4400</v>
      </c>
      <c r="D312" s="203" t="s">
        <v>181</v>
      </c>
      <c r="E312" s="202">
        <v>20000</v>
      </c>
      <c r="F312" s="202">
        <v>20000</v>
      </c>
      <c r="G312" s="202"/>
      <c r="H312" s="202"/>
      <c r="I312" s="202"/>
      <c r="J312" s="202"/>
      <c r="K312" s="202"/>
      <c r="L312" s="202"/>
    </row>
    <row r="313" spans="1:12" ht="12.75">
      <c r="A313" s="200"/>
      <c r="B313" s="200"/>
      <c r="C313" s="200">
        <v>4410</v>
      </c>
      <c r="D313" s="203" t="s">
        <v>169</v>
      </c>
      <c r="E313" s="202">
        <v>500</v>
      </c>
      <c r="F313" s="202">
        <v>500</v>
      </c>
      <c r="G313" s="202"/>
      <c r="H313" s="202"/>
      <c r="I313" s="202"/>
      <c r="J313" s="202"/>
      <c r="K313" s="202"/>
      <c r="L313" s="202"/>
    </row>
    <row r="314" spans="1:12" ht="25.5">
      <c r="A314" s="200"/>
      <c r="B314" s="200"/>
      <c r="C314" s="200">
        <v>4440</v>
      </c>
      <c r="D314" s="203" t="s">
        <v>162</v>
      </c>
      <c r="E314" s="202">
        <v>12000</v>
      </c>
      <c r="F314" s="202">
        <v>12000</v>
      </c>
      <c r="G314" s="202"/>
      <c r="H314" s="202"/>
      <c r="I314" s="202"/>
      <c r="J314" s="202"/>
      <c r="K314" s="202"/>
      <c r="L314" s="202"/>
    </row>
    <row r="315" spans="1:12" ht="38.25">
      <c r="A315" s="200"/>
      <c r="B315" s="200"/>
      <c r="C315" s="200">
        <v>4740</v>
      </c>
      <c r="D315" s="203" t="s">
        <v>183</v>
      </c>
      <c r="E315" s="202">
        <v>2500</v>
      </c>
      <c r="F315" s="202">
        <v>2500</v>
      </c>
      <c r="G315" s="202"/>
      <c r="H315" s="202"/>
      <c r="I315" s="202"/>
      <c r="J315" s="202"/>
      <c r="K315" s="202"/>
      <c r="L315" s="202"/>
    </row>
    <row r="316" spans="1:12" ht="25.5">
      <c r="A316" s="200"/>
      <c r="B316" s="200"/>
      <c r="C316" s="200">
        <v>4750</v>
      </c>
      <c r="D316" s="203" t="s">
        <v>184</v>
      </c>
      <c r="E316" s="202">
        <v>3000</v>
      </c>
      <c r="F316" s="202">
        <v>3000</v>
      </c>
      <c r="G316" s="202"/>
      <c r="H316" s="202"/>
      <c r="I316" s="202"/>
      <c r="J316" s="202"/>
      <c r="K316" s="202"/>
      <c r="L316" s="202"/>
    </row>
    <row r="317" spans="1:12" ht="12.75">
      <c r="A317" s="200"/>
      <c r="B317" s="200"/>
      <c r="C317" s="200"/>
      <c r="D317" s="201" t="s">
        <v>254</v>
      </c>
      <c r="E317" s="207">
        <f>SUM(E300:E316)</f>
        <v>545299</v>
      </c>
      <c r="F317" s="207">
        <f>SUM(F300:F316)</f>
        <v>545299</v>
      </c>
      <c r="G317" s="207">
        <f>G301+G302+G305</f>
        <v>372599</v>
      </c>
      <c r="H317" s="207">
        <f>H303+H304</f>
        <v>76300</v>
      </c>
      <c r="I317" s="207">
        <v>0</v>
      </c>
      <c r="J317" s="207">
        <v>0</v>
      </c>
      <c r="K317" s="207">
        <v>0</v>
      </c>
      <c r="L317" s="207">
        <v>0</v>
      </c>
    </row>
    <row r="318" spans="1:12" ht="38.25">
      <c r="A318" s="200"/>
      <c r="B318" s="200">
        <v>85228</v>
      </c>
      <c r="C318" s="200"/>
      <c r="D318" s="203" t="s">
        <v>255</v>
      </c>
      <c r="E318" s="202"/>
      <c r="F318" s="202"/>
      <c r="G318" s="202"/>
      <c r="H318" s="202"/>
      <c r="I318" s="202"/>
      <c r="J318" s="202"/>
      <c r="K318" s="202"/>
      <c r="L318" s="202"/>
    </row>
    <row r="319" spans="1:12" ht="25.5">
      <c r="A319" s="200"/>
      <c r="B319" s="200"/>
      <c r="C319" s="200">
        <v>3020</v>
      </c>
      <c r="D319" s="203" t="s">
        <v>176</v>
      </c>
      <c r="E319" s="202">
        <v>0</v>
      </c>
      <c r="F319" s="202">
        <v>0</v>
      </c>
      <c r="G319" s="202"/>
      <c r="H319" s="202"/>
      <c r="I319" s="202"/>
      <c r="J319" s="202"/>
      <c r="K319" s="202"/>
      <c r="L319" s="202"/>
    </row>
    <row r="320" spans="1:12" ht="25.5">
      <c r="A320" s="200"/>
      <c r="B320" s="200"/>
      <c r="C320" s="200">
        <v>4010</v>
      </c>
      <c r="D320" s="203" t="s">
        <v>158</v>
      </c>
      <c r="E320" s="202">
        <v>0</v>
      </c>
      <c r="F320" s="202">
        <v>0</v>
      </c>
      <c r="G320" s="202">
        <v>0</v>
      </c>
      <c r="H320" s="202"/>
      <c r="I320" s="202"/>
      <c r="J320" s="202"/>
      <c r="K320" s="202"/>
      <c r="L320" s="202"/>
    </row>
    <row r="321" spans="1:12" ht="12.75">
      <c r="A321" s="200"/>
      <c r="B321" s="200"/>
      <c r="C321" s="200">
        <v>4040</v>
      </c>
      <c r="D321" s="203" t="s">
        <v>159</v>
      </c>
      <c r="E321" s="202">
        <v>0</v>
      </c>
      <c r="F321" s="202">
        <v>0</v>
      </c>
      <c r="G321" s="202">
        <v>0</v>
      </c>
      <c r="H321" s="202"/>
      <c r="I321" s="202"/>
      <c r="J321" s="202"/>
      <c r="K321" s="202"/>
      <c r="L321" s="202"/>
    </row>
    <row r="322" spans="1:12" ht="12.75">
      <c r="A322" s="200"/>
      <c r="B322" s="200"/>
      <c r="C322" s="200">
        <v>4110</v>
      </c>
      <c r="D322" s="203" t="s">
        <v>160</v>
      </c>
      <c r="E322" s="202">
        <v>5950</v>
      </c>
      <c r="F322" s="202">
        <v>5950</v>
      </c>
      <c r="G322" s="202"/>
      <c r="H322" s="202">
        <v>5950</v>
      </c>
      <c r="I322" s="202"/>
      <c r="J322" s="202"/>
      <c r="K322" s="202"/>
      <c r="L322" s="202"/>
    </row>
    <row r="323" spans="1:12" ht="12.75">
      <c r="A323" s="200"/>
      <c r="B323" s="200"/>
      <c r="C323" s="200">
        <v>4120</v>
      </c>
      <c r="D323" s="203" t="s">
        <v>161</v>
      </c>
      <c r="E323" s="202">
        <v>800</v>
      </c>
      <c r="F323" s="202">
        <v>800</v>
      </c>
      <c r="G323" s="202"/>
      <c r="H323" s="202">
        <v>800</v>
      </c>
      <c r="I323" s="202"/>
      <c r="J323" s="202"/>
      <c r="K323" s="202"/>
      <c r="L323" s="202"/>
    </row>
    <row r="324" spans="1:12" ht="12.75">
      <c r="A324" s="200"/>
      <c r="B324" s="200"/>
      <c r="C324" s="200">
        <v>4170</v>
      </c>
      <c r="D324" s="203" t="s">
        <v>147</v>
      </c>
      <c r="E324" s="202">
        <v>15000</v>
      </c>
      <c r="F324" s="202">
        <v>15000</v>
      </c>
      <c r="G324" s="202">
        <v>15000</v>
      </c>
      <c r="H324" s="202"/>
      <c r="I324" s="202"/>
      <c r="J324" s="202"/>
      <c r="K324" s="202"/>
      <c r="L324" s="202"/>
    </row>
    <row r="325" spans="1:12" ht="12.75">
      <c r="A325" s="200"/>
      <c r="B325" s="200"/>
      <c r="C325" s="200">
        <v>4300</v>
      </c>
      <c r="D325" s="203" t="s">
        <v>132</v>
      </c>
      <c r="E325" s="202">
        <v>200</v>
      </c>
      <c r="F325" s="202">
        <v>200</v>
      </c>
      <c r="G325" s="202"/>
      <c r="H325" s="202"/>
      <c r="I325" s="202"/>
      <c r="J325" s="202"/>
      <c r="K325" s="202"/>
      <c r="L325" s="202"/>
    </row>
    <row r="326" spans="1:12" ht="12.75">
      <c r="A326" s="200"/>
      <c r="B326" s="200"/>
      <c r="C326" s="200">
        <v>4410</v>
      </c>
      <c r="D326" s="203" t="s">
        <v>169</v>
      </c>
      <c r="E326" s="202">
        <v>0</v>
      </c>
      <c r="F326" s="202">
        <v>0</v>
      </c>
      <c r="G326" s="202"/>
      <c r="H326" s="202"/>
      <c r="I326" s="202"/>
      <c r="J326" s="202"/>
      <c r="K326" s="202"/>
      <c r="L326" s="202"/>
    </row>
    <row r="327" spans="1:12" ht="25.5">
      <c r="A327" s="200"/>
      <c r="B327" s="200"/>
      <c r="C327" s="200">
        <v>4440</v>
      </c>
      <c r="D327" s="203" t="s">
        <v>162</v>
      </c>
      <c r="E327" s="202">
        <v>0</v>
      </c>
      <c r="F327" s="202">
        <v>0</v>
      </c>
      <c r="G327" s="202"/>
      <c r="H327" s="202"/>
      <c r="I327" s="202"/>
      <c r="J327" s="202"/>
      <c r="K327" s="202"/>
      <c r="L327" s="202"/>
    </row>
    <row r="328" spans="1:12" ht="12.75">
      <c r="A328" s="200"/>
      <c r="B328" s="200"/>
      <c r="C328" s="200"/>
      <c r="D328" s="201" t="s">
        <v>256</v>
      </c>
      <c r="E328" s="207">
        <f>E319+E320+E321+E322+E323+E324+E325+E326+E327</f>
        <v>21950</v>
      </c>
      <c r="F328" s="207">
        <f>SUM(F319:F327)</f>
        <v>21950</v>
      </c>
      <c r="G328" s="207">
        <f>G320+G321+G324</f>
        <v>15000</v>
      </c>
      <c r="H328" s="207">
        <f>H322+H323</f>
        <v>6750</v>
      </c>
      <c r="I328" s="207">
        <v>0</v>
      </c>
      <c r="J328" s="207">
        <v>0</v>
      </c>
      <c r="K328" s="207">
        <v>0</v>
      </c>
      <c r="L328" s="207">
        <v>0</v>
      </c>
    </row>
    <row r="329" spans="1:12" ht="12.75">
      <c r="A329" s="200"/>
      <c r="B329" s="200">
        <v>85295</v>
      </c>
      <c r="C329" s="200"/>
      <c r="D329" s="203" t="s">
        <v>131</v>
      </c>
      <c r="E329" s="202"/>
      <c r="F329" s="202"/>
      <c r="G329" s="202"/>
      <c r="H329" s="202"/>
      <c r="I329" s="202"/>
      <c r="J329" s="202"/>
      <c r="K329" s="202"/>
      <c r="L329" s="202"/>
    </row>
    <row r="330" spans="1:12" ht="12.75">
      <c r="A330" s="200"/>
      <c r="B330" s="200"/>
      <c r="C330" s="200">
        <v>3110</v>
      </c>
      <c r="D330" s="203" t="s">
        <v>242</v>
      </c>
      <c r="E330" s="202">
        <v>270000</v>
      </c>
      <c r="F330" s="202">
        <v>270000</v>
      </c>
      <c r="G330" s="202"/>
      <c r="H330" s="202"/>
      <c r="I330" s="202"/>
      <c r="J330" s="202"/>
      <c r="K330" s="202"/>
      <c r="L330" s="202"/>
    </row>
    <row r="331" spans="1:12" ht="12.75">
      <c r="A331" s="200"/>
      <c r="B331" s="200"/>
      <c r="C331" s="200">
        <v>4210</v>
      </c>
      <c r="D331" s="203" t="s">
        <v>140</v>
      </c>
      <c r="E331" s="202">
        <v>8000</v>
      </c>
      <c r="F331" s="202">
        <v>8000</v>
      </c>
      <c r="G331" s="202"/>
      <c r="H331" s="202"/>
      <c r="I331" s="202"/>
      <c r="J331" s="202"/>
      <c r="K331" s="202"/>
      <c r="L331" s="202"/>
    </row>
    <row r="332" spans="1:12" ht="12.75">
      <c r="A332" s="200"/>
      <c r="B332" s="200"/>
      <c r="C332" s="200">
        <v>4300</v>
      </c>
      <c r="D332" s="203" t="s">
        <v>132</v>
      </c>
      <c r="E332" s="202">
        <v>2000</v>
      </c>
      <c r="F332" s="202">
        <v>2000</v>
      </c>
      <c r="G332" s="202"/>
      <c r="H332" s="202"/>
      <c r="I332" s="202"/>
      <c r="J332" s="202"/>
      <c r="K332" s="202"/>
      <c r="L332" s="202"/>
    </row>
    <row r="333" spans="1:12" ht="12.75">
      <c r="A333" s="200"/>
      <c r="B333" s="200"/>
      <c r="C333" s="200"/>
      <c r="D333" s="201" t="s">
        <v>257</v>
      </c>
      <c r="E333" s="207">
        <f>SUM(E330:E332)</f>
        <v>280000</v>
      </c>
      <c r="F333" s="207">
        <v>280000</v>
      </c>
      <c r="G333" s="207">
        <v>0</v>
      </c>
      <c r="H333" s="207">
        <v>0</v>
      </c>
      <c r="I333" s="207">
        <v>0</v>
      </c>
      <c r="J333" s="207">
        <v>0</v>
      </c>
      <c r="K333" s="207">
        <v>0</v>
      </c>
      <c r="L333" s="207">
        <v>0</v>
      </c>
    </row>
    <row r="334" spans="1:12" ht="12.75">
      <c r="A334" s="208">
        <v>852</v>
      </c>
      <c r="B334" s="208"/>
      <c r="C334" s="208"/>
      <c r="D334" s="210" t="s">
        <v>258</v>
      </c>
      <c r="E334" s="211">
        <f>E273+E288+E291+E295+E298+E317+E328+E333</f>
        <v>5688949</v>
      </c>
      <c r="F334" s="211">
        <f>F273+F288+F291+F295+F298+F317+F328+F333</f>
        <v>5688949</v>
      </c>
      <c r="G334" s="211">
        <f>G288+G291+G295+G298+G317+G328</f>
        <v>453509</v>
      </c>
      <c r="H334" s="211">
        <f>H288+H317+H328+H333</f>
        <v>139250</v>
      </c>
      <c r="I334" s="211">
        <v>0</v>
      </c>
      <c r="J334" s="211">
        <v>0</v>
      </c>
      <c r="K334" s="211">
        <v>0</v>
      </c>
      <c r="L334" s="211">
        <v>0</v>
      </c>
    </row>
    <row r="335" spans="1:12" ht="25.5">
      <c r="A335" s="226">
        <v>854</v>
      </c>
      <c r="B335" s="226"/>
      <c r="C335" s="226"/>
      <c r="D335" s="223" t="s">
        <v>259</v>
      </c>
      <c r="E335" s="224"/>
      <c r="F335" s="224"/>
      <c r="G335" s="224"/>
      <c r="H335" s="224"/>
      <c r="I335" s="224"/>
      <c r="J335" s="224"/>
      <c r="K335" s="224"/>
      <c r="L335" s="224"/>
    </row>
    <row r="336" spans="1:12" ht="25.5">
      <c r="A336" s="200"/>
      <c r="B336" s="200">
        <v>85415</v>
      </c>
      <c r="C336" s="200"/>
      <c r="D336" s="203" t="s">
        <v>260</v>
      </c>
      <c r="E336" s="202"/>
      <c r="F336" s="202"/>
      <c r="G336" s="202"/>
      <c r="H336" s="202"/>
      <c r="I336" s="202"/>
      <c r="J336" s="202"/>
      <c r="K336" s="202"/>
      <c r="L336" s="202"/>
    </row>
    <row r="337" spans="1:12" ht="25.5">
      <c r="A337" s="200"/>
      <c r="B337" s="200"/>
      <c r="C337" s="200">
        <v>3020</v>
      </c>
      <c r="D337" s="203" t="s">
        <v>195</v>
      </c>
      <c r="E337" s="202">
        <v>180</v>
      </c>
      <c r="F337" s="202">
        <v>180</v>
      </c>
      <c r="G337" s="202"/>
      <c r="H337" s="202"/>
      <c r="I337" s="202"/>
      <c r="J337" s="202"/>
      <c r="K337" s="202"/>
      <c r="L337" s="202"/>
    </row>
    <row r="338" spans="1:12" ht="12.75">
      <c r="A338" s="200"/>
      <c r="B338" s="200"/>
      <c r="C338" s="200">
        <v>3240</v>
      </c>
      <c r="D338" s="203" t="s">
        <v>211</v>
      </c>
      <c r="E338" s="202">
        <v>0</v>
      </c>
      <c r="F338" s="202"/>
      <c r="G338" s="202"/>
      <c r="H338" s="202"/>
      <c r="I338" s="202"/>
      <c r="J338" s="202"/>
      <c r="K338" s="202"/>
      <c r="L338" s="202"/>
    </row>
    <row r="339" spans="1:12" ht="25.5">
      <c r="A339" s="200"/>
      <c r="B339" s="200"/>
      <c r="C339" s="200">
        <v>4010</v>
      </c>
      <c r="D339" s="203" t="s">
        <v>158</v>
      </c>
      <c r="E339" s="202">
        <v>15700</v>
      </c>
      <c r="F339" s="202">
        <v>15700</v>
      </c>
      <c r="G339" s="202">
        <v>15700</v>
      </c>
      <c r="H339" s="202"/>
      <c r="I339" s="202"/>
      <c r="J339" s="202"/>
      <c r="K339" s="202"/>
      <c r="L339" s="202"/>
    </row>
    <row r="340" spans="1:12" ht="12.75">
      <c r="A340" s="200"/>
      <c r="B340" s="200"/>
      <c r="C340" s="200">
        <v>4040</v>
      </c>
      <c r="D340" s="203" t="s">
        <v>159</v>
      </c>
      <c r="E340" s="202">
        <v>1300</v>
      </c>
      <c r="F340" s="202">
        <v>1300</v>
      </c>
      <c r="G340" s="202">
        <v>1300</v>
      </c>
      <c r="H340" s="202"/>
      <c r="I340" s="202"/>
      <c r="J340" s="202"/>
      <c r="K340" s="202"/>
      <c r="L340" s="202"/>
    </row>
    <row r="341" spans="1:12" ht="12.75">
      <c r="A341" s="200"/>
      <c r="B341" s="200"/>
      <c r="C341" s="200">
        <v>4110</v>
      </c>
      <c r="D341" s="203" t="s">
        <v>160</v>
      </c>
      <c r="E341" s="202">
        <v>2600</v>
      </c>
      <c r="F341" s="202">
        <v>2600</v>
      </c>
      <c r="G341" s="202"/>
      <c r="H341" s="202">
        <v>2600</v>
      </c>
      <c r="I341" s="202"/>
      <c r="J341" s="202"/>
      <c r="K341" s="202"/>
      <c r="L341" s="202"/>
    </row>
    <row r="342" spans="1:12" ht="12.75">
      <c r="A342" s="200"/>
      <c r="B342" s="200"/>
      <c r="C342" s="200">
        <v>4120</v>
      </c>
      <c r="D342" s="203" t="s">
        <v>161</v>
      </c>
      <c r="E342" s="202">
        <v>450</v>
      </c>
      <c r="F342" s="202">
        <v>450</v>
      </c>
      <c r="G342" s="202"/>
      <c r="H342" s="202">
        <v>450</v>
      </c>
      <c r="I342" s="202"/>
      <c r="J342" s="202"/>
      <c r="K342" s="202"/>
      <c r="L342" s="202"/>
    </row>
    <row r="343" spans="1:12" ht="12.75">
      <c r="A343" s="200"/>
      <c r="B343" s="200"/>
      <c r="C343" s="200">
        <v>4210</v>
      </c>
      <c r="D343" s="203" t="s">
        <v>140</v>
      </c>
      <c r="E343" s="202">
        <v>3000</v>
      </c>
      <c r="F343" s="202">
        <v>3000</v>
      </c>
      <c r="G343" s="202"/>
      <c r="H343" s="202"/>
      <c r="I343" s="202"/>
      <c r="J343" s="202"/>
      <c r="K343" s="202"/>
      <c r="L343" s="202"/>
    </row>
    <row r="344" spans="1:12" ht="12.75">
      <c r="A344" s="200"/>
      <c r="B344" s="200"/>
      <c r="C344" s="200">
        <v>4220</v>
      </c>
      <c r="D344" s="203" t="s">
        <v>261</v>
      </c>
      <c r="E344" s="202">
        <v>27296</v>
      </c>
      <c r="F344" s="202">
        <v>27296</v>
      </c>
      <c r="G344" s="202"/>
      <c r="H344" s="202"/>
      <c r="I344" s="202"/>
      <c r="J344" s="202"/>
      <c r="K344" s="202"/>
      <c r="L344" s="202"/>
    </row>
    <row r="345" spans="1:12" ht="12.75">
      <c r="A345" s="200"/>
      <c r="B345" s="200"/>
      <c r="C345" s="200">
        <v>4260</v>
      </c>
      <c r="D345" s="203" t="s">
        <v>148</v>
      </c>
      <c r="E345" s="202">
        <v>3800</v>
      </c>
      <c r="F345" s="202">
        <v>3800</v>
      </c>
      <c r="G345" s="202"/>
      <c r="H345" s="202"/>
      <c r="I345" s="202"/>
      <c r="J345" s="202"/>
      <c r="K345" s="202"/>
      <c r="L345" s="202"/>
    </row>
    <row r="346" spans="1:12" ht="12.75">
      <c r="A346" s="200"/>
      <c r="B346" s="200"/>
      <c r="C346" s="200">
        <v>4270</v>
      </c>
      <c r="D346" s="203" t="s">
        <v>141</v>
      </c>
      <c r="E346" s="202">
        <v>200</v>
      </c>
      <c r="F346" s="202">
        <v>200</v>
      </c>
      <c r="G346" s="202"/>
      <c r="H346" s="202"/>
      <c r="I346" s="202"/>
      <c r="J346" s="202"/>
      <c r="K346" s="202"/>
      <c r="L346" s="202"/>
    </row>
    <row r="347" spans="1:12" ht="12.75">
      <c r="A347" s="200"/>
      <c r="B347" s="200"/>
      <c r="C347" s="200">
        <v>4280</v>
      </c>
      <c r="D347" s="203" t="s">
        <v>178</v>
      </c>
      <c r="E347" s="202">
        <v>200</v>
      </c>
      <c r="F347" s="202">
        <v>200</v>
      </c>
      <c r="G347" s="202"/>
      <c r="H347" s="202"/>
      <c r="I347" s="202"/>
      <c r="J347" s="202"/>
      <c r="K347" s="202"/>
      <c r="L347" s="202"/>
    </row>
    <row r="348" spans="1:12" ht="25.5">
      <c r="A348" s="200"/>
      <c r="B348" s="200"/>
      <c r="C348" s="200">
        <v>4440</v>
      </c>
      <c r="D348" s="203" t="s">
        <v>162</v>
      </c>
      <c r="E348" s="202">
        <v>1000</v>
      </c>
      <c r="F348" s="202">
        <v>1000</v>
      </c>
      <c r="G348" s="202"/>
      <c r="H348" s="202"/>
      <c r="I348" s="202"/>
      <c r="J348" s="202"/>
      <c r="K348" s="202"/>
      <c r="L348" s="202"/>
    </row>
    <row r="349" spans="1:12" ht="22.5" customHeight="1">
      <c r="A349" s="208">
        <v>854</v>
      </c>
      <c r="B349" s="208"/>
      <c r="C349" s="208"/>
      <c r="D349" s="210" t="s">
        <v>262</v>
      </c>
      <c r="E349" s="211">
        <f>SUM(E337:E348)</f>
        <v>55726</v>
      </c>
      <c r="F349" s="211">
        <f>SUM(F337:F348)</f>
        <v>55726</v>
      </c>
      <c r="G349" s="211">
        <f>G339+G340</f>
        <v>17000</v>
      </c>
      <c r="H349" s="211">
        <f>H341+H342</f>
        <v>3050</v>
      </c>
      <c r="I349" s="211">
        <v>0</v>
      </c>
      <c r="J349" s="211">
        <v>0</v>
      </c>
      <c r="K349" s="211">
        <v>0</v>
      </c>
      <c r="L349" s="211">
        <v>0</v>
      </c>
    </row>
    <row r="350" spans="1:12" ht="25.5">
      <c r="A350" s="226">
        <v>900</v>
      </c>
      <c r="B350" s="226"/>
      <c r="C350" s="226"/>
      <c r="D350" s="223" t="s">
        <v>263</v>
      </c>
      <c r="E350" s="224"/>
      <c r="F350" s="224"/>
      <c r="G350" s="224"/>
      <c r="H350" s="224"/>
      <c r="I350" s="224"/>
      <c r="J350" s="224"/>
      <c r="K350" s="224"/>
      <c r="L350" s="224"/>
    </row>
    <row r="351" spans="1:12" ht="12.75">
      <c r="A351" s="200"/>
      <c r="B351" s="200">
        <v>90003</v>
      </c>
      <c r="C351" s="200"/>
      <c r="D351" s="203" t="s">
        <v>264</v>
      </c>
      <c r="E351" s="202"/>
      <c r="F351" s="202"/>
      <c r="G351" s="202"/>
      <c r="H351" s="202"/>
      <c r="I351" s="202"/>
      <c r="J351" s="202"/>
      <c r="K351" s="202"/>
      <c r="L351" s="202"/>
    </row>
    <row r="352" spans="1:12" ht="12.75">
      <c r="A352" s="200"/>
      <c r="B352" s="200"/>
      <c r="C352" s="200">
        <v>4210</v>
      </c>
      <c r="D352" s="203" t="s">
        <v>140</v>
      </c>
      <c r="E352" s="202">
        <v>500</v>
      </c>
      <c r="F352" s="202">
        <v>500</v>
      </c>
      <c r="G352" s="202"/>
      <c r="H352" s="202"/>
      <c r="I352" s="202"/>
      <c r="J352" s="202"/>
      <c r="K352" s="202"/>
      <c r="L352" s="202"/>
    </row>
    <row r="353" spans="1:12" ht="12.75">
      <c r="A353" s="200"/>
      <c r="B353" s="200"/>
      <c r="C353" s="200">
        <v>4280</v>
      </c>
      <c r="D353" s="203" t="s">
        <v>178</v>
      </c>
      <c r="E353" s="202">
        <v>0</v>
      </c>
      <c r="F353" s="202">
        <v>0</v>
      </c>
      <c r="G353" s="202"/>
      <c r="H353" s="202"/>
      <c r="I353" s="202"/>
      <c r="J353" s="202"/>
      <c r="K353" s="202"/>
      <c r="L353" s="202"/>
    </row>
    <row r="354" spans="1:12" ht="12.75">
      <c r="A354" s="200"/>
      <c r="B354" s="200"/>
      <c r="C354" s="200">
        <v>4300</v>
      </c>
      <c r="D354" s="203" t="s">
        <v>132</v>
      </c>
      <c r="E354" s="202">
        <v>90000</v>
      </c>
      <c r="F354" s="202">
        <v>90000</v>
      </c>
      <c r="G354" s="202"/>
      <c r="H354" s="202"/>
      <c r="I354" s="202"/>
      <c r="J354" s="202"/>
      <c r="K354" s="202"/>
      <c r="L354" s="202"/>
    </row>
    <row r="355" spans="1:12" ht="12.75">
      <c r="A355" s="200"/>
      <c r="B355" s="200"/>
      <c r="C355" s="200"/>
      <c r="D355" s="201" t="s">
        <v>265</v>
      </c>
      <c r="E355" s="207">
        <f>SUM(E352:E354)</f>
        <v>90500</v>
      </c>
      <c r="F355" s="207">
        <f>SUM(F352:F354)</f>
        <v>90500</v>
      </c>
      <c r="G355" s="207">
        <v>0</v>
      </c>
      <c r="H355" s="207">
        <v>0</v>
      </c>
      <c r="I355" s="207">
        <v>0</v>
      </c>
      <c r="J355" s="207">
        <v>0</v>
      </c>
      <c r="K355" s="207">
        <v>0</v>
      </c>
      <c r="L355" s="207">
        <v>0</v>
      </c>
    </row>
    <row r="356" spans="1:12" ht="25.5">
      <c r="A356" s="200"/>
      <c r="B356" s="200">
        <v>90015</v>
      </c>
      <c r="C356" s="200"/>
      <c r="D356" s="203" t="s">
        <v>266</v>
      </c>
      <c r="E356" s="202"/>
      <c r="F356" s="202"/>
      <c r="G356" s="202"/>
      <c r="H356" s="202"/>
      <c r="I356" s="202"/>
      <c r="J356" s="202"/>
      <c r="K356" s="202"/>
      <c r="L356" s="202"/>
    </row>
    <row r="357" spans="1:12" ht="12.75">
      <c r="A357" s="200"/>
      <c r="B357" s="200"/>
      <c r="C357" s="200">
        <v>4260</v>
      </c>
      <c r="D357" s="203" t="s">
        <v>148</v>
      </c>
      <c r="E357" s="202">
        <v>280000</v>
      </c>
      <c r="F357" s="202">
        <v>280000</v>
      </c>
      <c r="G357" s="202"/>
      <c r="H357" s="202"/>
      <c r="I357" s="202"/>
      <c r="J357" s="202"/>
      <c r="K357" s="202"/>
      <c r="L357" s="202"/>
    </row>
    <row r="358" spans="1:12" ht="12.75">
      <c r="A358" s="200"/>
      <c r="B358" s="200"/>
      <c r="C358" s="200">
        <v>4270</v>
      </c>
      <c r="D358" s="203" t="s">
        <v>141</v>
      </c>
      <c r="E358" s="202">
        <v>70000</v>
      </c>
      <c r="F358" s="202">
        <v>70000</v>
      </c>
      <c r="G358" s="202"/>
      <c r="H358" s="202"/>
      <c r="I358" s="202"/>
      <c r="J358" s="202"/>
      <c r="K358" s="202"/>
      <c r="L358" s="202"/>
    </row>
    <row r="359" spans="1:12" ht="12.75">
      <c r="A359" s="200"/>
      <c r="B359" s="200"/>
      <c r="C359" s="200">
        <v>4300</v>
      </c>
      <c r="D359" s="203" t="s">
        <v>132</v>
      </c>
      <c r="E359" s="202">
        <v>70000</v>
      </c>
      <c r="F359" s="202">
        <v>70000</v>
      </c>
      <c r="G359" s="202"/>
      <c r="H359" s="202"/>
      <c r="I359" s="202"/>
      <c r="J359" s="202"/>
      <c r="K359" s="202"/>
      <c r="L359" s="202"/>
    </row>
    <row r="360" spans="1:12" ht="12.75">
      <c r="A360" s="200"/>
      <c r="B360" s="200"/>
      <c r="C360" s="200">
        <v>6050</v>
      </c>
      <c r="D360" s="203" t="s">
        <v>267</v>
      </c>
      <c r="E360" s="202">
        <v>120000</v>
      </c>
      <c r="F360" s="202">
        <v>0</v>
      </c>
      <c r="G360" s="202"/>
      <c r="H360" s="202"/>
      <c r="I360" s="202"/>
      <c r="J360" s="202"/>
      <c r="K360" s="202"/>
      <c r="L360" s="202">
        <v>120000</v>
      </c>
    </row>
    <row r="361" spans="1:12" ht="12.75">
      <c r="A361" s="200"/>
      <c r="B361" s="200"/>
      <c r="C361" s="200"/>
      <c r="D361" s="201" t="s">
        <v>268</v>
      </c>
      <c r="E361" s="207">
        <f>SUM(E357:E360)</f>
        <v>540000</v>
      </c>
      <c r="F361" s="207">
        <f>F357+F358+F359</f>
        <v>420000</v>
      </c>
      <c r="G361" s="207">
        <v>0</v>
      </c>
      <c r="H361" s="207">
        <v>0</v>
      </c>
      <c r="I361" s="207">
        <v>0</v>
      </c>
      <c r="J361" s="207">
        <v>0</v>
      </c>
      <c r="K361" s="207">
        <v>0</v>
      </c>
      <c r="L361" s="207">
        <f>L360</f>
        <v>120000</v>
      </c>
    </row>
    <row r="362" spans="1:12" ht="25.5">
      <c r="A362" s="200"/>
      <c r="B362" s="200">
        <v>90017</v>
      </c>
      <c r="C362" s="200"/>
      <c r="D362" s="203" t="s">
        <v>269</v>
      </c>
      <c r="E362" s="207"/>
      <c r="F362" s="207"/>
      <c r="G362" s="207"/>
      <c r="H362" s="207"/>
      <c r="I362" s="207"/>
      <c r="J362" s="207"/>
      <c r="K362" s="207"/>
      <c r="L362" s="207"/>
    </row>
    <row r="363" spans="1:12" ht="12.75">
      <c r="A363" s="200"/>
      <c r="B363" s="200"/>
      <c r="C363" s="200">
        <v>4300</v>
      </c>
      <c r="D363" s="203" t="s">
        <v>132</v>
      </c>
      <c r="E363" s="202">
        <v>63278</v>
      </c>
      <c r="F363" s="202">
        <v>63278</v>
      </c>
      <c r="G363" s="207"/>
      <c r="H363" s="207"/>
      <c r="I363" s="207"/>
      <c r="J363" s="207"/>
      <c r="K363" s="207"/>
      <c r="L363" s="207"/>
    </row>
    <row r="364" spans="1:12" ht="12.75">
      <c r="A364" s="200"/>
      <c r="B364" s="200"/>
      <c r="C364" s="200"/>
      <c r="D364" s="201" t="s">
        <v>270</v>
      </c>
      <c r="E364" s="207">
        <f>SUM(E363)</f>
        <v>63278</v>
      </c>
      <c r="F364" s="207">
        <f>SUM(F363)</f>
        <v>63278</v>
      </c>
      <c r="G364" s="207">
        <v>0</v>
      </c>
      <c r="H364" s="207">
        <v>0</v>
      </c>
      <c r="I364" s="207">
        <v>0</v>
      </c>
      <c r="J364" s="207">
        <v>0</v>
      </c>
      <c r="K364" s="207">
        <v>0</v>
      </c>
      <c r="L364" s="207">
        <v>0</v>
      </c>
    </row>
    <row r="365" spans="1:12" ht="20.25" customHeight="1">
      <c r="A365" s="200"/>
      <c r="B365" s="200">
        <v>90095</v>
      </c>
      <c r="C365" s="200"/>
      <c r="D365" s="203" t="s">
        <v>131</v>
      </c>
      <c r="E365" s="202"/>
      <c r="F365" s="202"/>
      <c r="G365" s="202"/>
      <c r="H365" s="202"/>
      <c r="I365" s="202"/>
      <c r="J365" s="202"/>
      <c r="K365" s="202"/>
      <c r="L365" s="202"/>
    </row>
    <row r="366" spans="1:12" ht="25.5">
      <c r="A366" s="200"/>
      <c r="B366" s="200"/>
      <c r="C366" s="200">
        <v>3020</v>
      </c>
      <c r="D366" s="203" t="s">
        <v>176</v>
      </c>
      <c r="E366" s="202">
        <v>900</v>
      </c>
      <c r="F366" s="202">
        <v>900</v>
      </c>
      <c r="G366" s="202"/>
      <c r="H366" s="202"/>
      <c r="I366" s="202"/>
      <c r="J366" s="202"/>
      <c r="K366" s="202"/>
      <c r="L366" s="202"/>
    </row>
    <row r="367" spans="1:12" ht="25.5">
      <c r="A367" s="200"/>
      <c r="B367" s="200"/>
      <c r="C367" s="200">
        <v>4010</v>
      </c>
      <c r="D367" s="203" t="s">
        <v>158</v>
      </c>
      <c r="E367" s="202">
        <v>90000</v>
      </c>
      <c r="F367" s="202">
        <v>90000</v>
      </c>
      <c r="G367" s="202">
        <v>90000</v>
      </c>
      <c r="H367" s="202"/>
      <c r="I367" s="202"/>
      <c r="J367" s="202"/>
      <c r="K367" s="202"/>
      <c r="L367" s="202"/>
    </row>
    <row r="368" spans="1:12" ht="12.75">
      <c r="A368" s="200"/>
      <c r="B368" s="200"/>
      <c r="C368" s="200">
        <v>4040</v>
      </c>
      <c r="D368" s="203" t="s">
        <v>159</v>
      </c>
      <c r="E368" s="202">
        <v>20000</v>
      </c>
      <c r="F368" s="202">
        <v>20000</v>
      </c>
      <c r="G368" s="202">
        <v>20000</v>
      </c>
      <c r="H368" s="202"/>
      <c r="I368" s="202"/>
      <c r="J368" s="202"/>
      <c r="K368" s="202"/>
      <c r="L368" s="202"/>
    </row>
    <row r="369" spans="1:12" ht="12.75">
      <c r="A369" s="200"/>
      <c r="B369" s="200"/>
      <c r="C369" s="200">
        <v>4110</v>
      </c>
      <c r="D369" s="203" t="s">
        <v>160</v>
      </c>
      <c r="E369" s="202">
        <v>18000</v>
      </c>
      <c r="F369" s="202">
        <v>18000</v>
      </c>
      <c r="G369" s="202"/>
      <c r="H369" s="202">
        <v>18000</v>
      </c>
      <c r="I369" s="202"/>
      <c r="J369" s="202"/>
      <c r="K369" s="202"/>
      <c r="L369" s="202"/>
    </row>
    <row r="370" spans="1:12" ht="12.75">
      <c r="A370" s="200"/>
      <c r="B370" s="200"/>
      <c r="C370" s="200">
        <v>4120</v>
      </c>
      <c r="D370" s="203" t="s">
        <v>161</v>
      </c>
      <c r="E370" s="202">
        <v>2200</v>
      </c>
      <c r="F370" s="202">
        <v>2200</v>
      </c>
      <c r="G370" s="202"/>
      <c r="H370" s="202">
        <v>2200</v>
      </c>
      <c r="I370" s="202"/>
      <c r="J370" s="202"/>
      <c r="K370" s="202"/>
      <c r="L370" s="202"/>
    </row>
    <row r="371" spans="1:12" ht="12.75">
      <c r="A371" s="200"/>
      <c r="B371" s="200"/>
      <c r="C371" s="200">
        <v>4210</v>
      </c>
      <c r="D371" s="203" t="s">
        <v>140</v>
      </c>
      <c r="E371" s="202">
        <v>100</v>
      </c>
      <c r="F371" s="202">
        <v>100</v>
      </c>
      <c r="G371" s="202"/>
      <c r="H371" s="202"/>
      <c r="I371" s="202"/>
      <c r="J371" s="202"/>
      <c r="K371" s="202"/>
      <c r="L371" s="202"/>
    </row>
    <row r="372" spans="1:12" ht="12.75">
      <c r="A372" s="200"/>
      <c r="B372" s="200"/>
      <c r="C372" s="200">
        <v>4280</v>
      </c>
      <c r="D372" s="203" t="s">
        <v>178</v>
      </c>
      <c r="E372" s="202">
        <v>500</v>
      </c>
      <c r="F372" s="202">
        <v>500</v>
      </c>
      <c r="G372" s="202"/>
      <c r="H372" s="202"/>
      <c r="I372" s="202"/>
      <c r="J372" s="202"/>
      <c r="K372" s="202"/>
      <c r="L372" s="202"/>
    </row>
    <row r="373" spans="1:12" ht="19.5" customHeight="1">
      <c r="A373" s="200"/>
      <c r="B373" s="200"/>
      <c r="C373" s="200">
        <v>4300</v>
      </c>
      <c r="D373" s="203" t="s">
        <v>132</v>
      </c>
      <c r="E373" s="202">
        <v>30000</v>
      </c>
      <c r="F373" s="202">
        <v>30000</v>
      </c>
      <c r="G373" s="202"/>
      <c r="H373" s="202"/>
      <c r="I373" s="202"/>
      <c r="J373" s="202"/>
      <c r="K373" s="202"/>
      <c r="L373" s="202"/>
    </row>
    <row r="374" spans="1:12" ht="25.5">
      <c r="A374" s="200"/>
      <c r="B374" s="200"/>
      <c r="C374" s="200">
        <v>4440</v>
      </c>
      <c r="D374" s="203" t="s">
        <v>162</v>
      </c>
      <c r="E374" s="202">
        <v>8400</v>
      </c>
      <c r="F374" s="202">
        <v>8400</v>
      </c>
      <c r="G374" s="202"/>
      <c r="H374" s="202"/>
      <c r="I374" s="202"/>
      <c r="J374" s="202"/>
      <c r="K374" s="202"/>
      <c r="L374" s="202"/>
    </row>
    <row r="375" spans="1:12" ht="24" customHeight="1">
      <c r="A375" s="200"/>
      <c r="B375" s="200"/>
      <c r="C375" s="227"/>
      <c r="D375" s="203" t="s">
        <v>271</v>
      </c>
      <c r="E375" s="207">
        <f>SUM(E366:E374)</f>
        <v>170100</v>
      </c>
      <c r="F375" s="207">
        <f>SUM(F366:F374)</f>
        <v>170100</v>
      </c>
      <c r="G375" s="207">
        <f>G367+G368</f>
        <v>110000</v>
      </c>
      <c r="H375" s="207">
        <f>H369+H370</f>
        <v>20200</v>
      </c>
      <c r="I375" s="207">
        <v>0</v>
      </c>
      <c r="J375" s="207">
        <v>0</v>
      </c>
      <c r="K375" s="207">
        <v>0</v>
      </c>
      <c r="L375" s="207">
        <v>0</v>
      </c>
    </row>
    <row r="376" spans="1:12" ht="30.75" customHeight="1">
      <c r="A376" s="208">
        <v>900</v>
      </c>
      <c r="B376" s="208"/>
      <c r="C376" s="208"/>
      <c r="D376" s="210" t="s">
        <v>272</v>
      </c>
      <c r="E376" s="211">
        <f>E355+E361+E364+E375</f>
        <v>863878</v>
      </c>
      <c r="F376" s="211">
        <f>F355+F361+F364+F375</f>
        <v>743878</v>
      </c>
      <c r="G376" s="211">
        <f>G355+G361+G375</f>
        <v>110000</v>
      </c>
      <c r="H376" s="211">
        <f>H355+H361+H375</f>
        <v>20200</v>
      </c>
      <c r="I376" s="211">
        <f>I375</f>
        <v>0</v>
      </c>
      <c r="J376" s="211">
        <v>0</v>
      </c>
      <c r="K376" s="211">
        <v>0</v>
      </c>
      <c r="L376" s="211">
        <f>L361+L364+L375</f>
        <v>120000</v>
      </c>
    </row>
    <row r="377" spans="1:12" ht="40.5" customHeight="1">
      <c r="A377" s="226">
        <v>921</v>
      </c>
      <c r="B377" s="222"/>
      <c r="C377" s="226"/>
      <c r="D377" s="234" t="s">
        <v>273</v>
      </c>
      <c r="E377" s="224"/>
      <c r="F377" s="224"/>
      <c r="G377" s="224"/>
      <c r="H377" s="224"/>
      <c r="I377" s="224"/>
      <c r="J377" s="224"/>
      <c r="K377" s="224"/>
      <c r="L377" s="224"/>
    </row>
    <row r="378" spans="1:12" ht="33.75" customHeight="1">
      <c r="A378" s="226"/>
      <c r="B378" s="222">
        <v>92109</v>
      </c>
      <c r="C378" s="226"/>
      <c r="D378" s="234" t="s">
        <v>274</v>
      </c>
      <c r="E378" s="224"/>
      <c r="F378" s="224"/>
      <c r="G378" s="224"/>
      <c r="H378" s="224"/>
      <c r="I378" s="224"/>
      <c r="J378" s="224"/>
      <c r="K378" s="224"/>
      <c r="L378" s="224"/>
    </row>
    <row r="379" spans="1:12" ht="30.75" customHeight="1">
      <c r="A379" s="226"/>
      <c r="B379" s="226"/>
      <c r="C379" s="222">
        <v>6050</v>
      </c>
      <c r="D379" s="234" t="s">
        <v>124</v>
      </c>
      <c r="E379" s="235">
        <v>170000</v>
      </c>
      <c r="F379" s="235">
        <v>0</v>
      </c>
      <c r="G379" s="224"/>
      <c r="H379" s="224"/>
      <c r="I379" s="224"/>
      <c r="J379" s="224"/>
      <c r="K379" s="224"/>
      <c r="L379" s="235">
        <v>170000</v>
      </c>
    </row>
    <row r="380" spans="1:12" ht="12.75">
      <c r="A380" s="236"/>
      <c r="B380" s="226"/>
      <c r="C380" s="226"/>
      <c r="D380" s="236" t="s">
        <v>275</v>
      </c>
      <c r="E380" s="224">
        <f>SUM(E379)</f>
        <v>170000</v>
      </c>
      <c r="F380" s="224">
        <f>SUM(F379)</f>
        <v>0</v>
      </c>
      <c r="G380" s="224"/>
      <c r="H380" s="224"/>
      <c r="I380" s="224"/>
      <c r="J380" s="224"/>
      <c r="K380" s="224"/>
      <c r="L380" s="224">
        <f>SUM(L379)</f>
        <v>170000</v>
      </c>
    </row>
    <row r="381" spans="1:12" ht="18.75" customHeight="1">
      <c r="A381" s="200"/>
      <c r="B381" s="200">
        <v>92116</v>
      </c>
      <c r="C381" s="200"/>
      <c r="D381" s="203" t="s">
        <v>276</v>
      </c>
      <c r="E381" s="202"/>
      <c r="F381" s="202"/>
      <c r="G381" s="202"/>
      <c r="H381" s="202"/>
      <c r="I381" s="202"/>
      <c r="J381" s="202"/>
      <c r="K381" s="202"/>
      <c r="L381" s="202"/>
    </row>
    <row r="382" spans="1:12" ht="25.5">
      <c r="A382" s="200"/>
      <c r="B382" s="200"/>
      <c r="C382" s="200">
        <v>2480</v>
      </c>
      <c r="D382" s="203" t="s">
        <v>277</v>
      </c>
      <c r="E382" s="202">
        <v>348442</v>
      </c>
      <c r="F382" s="202">
        <v>348442</v>
      </c>
      <c r="G382" s="202"/>
      <c r="H382" s="202"/>
      <c r="I382" s="202">
        <v>348442</v>
      </c>
      <c r="J382" s="202"/>
      <c r="K382" s="202"/>
      <c r="L382" s="202">
        <v>0</v>
      </c>
    </row>
    <row r="383" spans="1:12" ht="12.75">
      <c r="A383" s="200"/>
      <c r="B383" s="200"/>
      <c r="C383" s="200"/>
      <c r="D383" s="203" t="s">
        <v>278</v>
      </c>
      <c r="E383" s="207">
        <f>SUM(E382)</f>
        <v>348442</v>
      </c>
      <c r="F383" s="207">
        <f>SUM(F382)</f>
        <v>348442</v>
      </c>
      <c r="G383" s="202"/>
      <c r="H383" s="202"/>
      <c r="I383" s="207">
        <f>SUM(I382)</f>
        <v>348442</v>
      </c>
      <c r="J383" s="207"/>
      <c r="K383" s="207"/>
      <c r="L383" s="207">
        <f>SUM(L382)</f>
        <v>0</v>
      </c>
    </row>
    <row r="384" spans="1:12" ht="12.75">
      <c r="A384" s="208">
        <v>921</v>
      </c>
      <c r="B384" s="209"/>
      <c r="C384" s="209"/>
      <c r="D384" s="210" t="s">
        <v>279</v>
      </c>
      <c r="E384" s="211">
        <f>E380+E383</f>
        <v>518442</v>
      </c>
      <c r="F384" s="211">
        <f>F382</f>
        <v>348442</v>
      </c>
      <c r="G384" s="211">
        <v>0</v>
      </c>
      <c r="H384" s="211">
        <v>0</v>
      </c>
      <c r="I384" s="211">
        <f>I382</f>
        <v>348442</v>
      </c>
      <c r="J384" s="211">
        <v>0</v>
      </c>
      <c r="K384" s="211">
        <v>0</v>
      </c>
      <c r="L384" s="211">
        <f>L380</f>
        <v>170000</v>
      </c>
    </row>
    <row r="385" spans="1:12" ht="12.75">
      <c r="A385" s="226">
        <v>926</v>
      </c>
      <c r="B385" s="222"/>
      <c r="C385" s="222"/>
      <c r="D385" s="223" t="s">
        <v>280</v>
      </c>
      <c r="E385" s="224"/>
      <c r="F385" s="224"/>
      <c r="G385" s="224"/>
      <c r="H385" s="224"/>
      <c r="I385" s="224"/>
      <c r="J385" s="224"/>
      <c r="K385" s="224"/>
      <c r="L385" s="224"/>
    </row>
    <row r="386" spans="1:12" ht="25.5">
      <c r="A386" s="200"/>
      <c r="B386" s="200">
        <v>92605</v>
      </c>
      <c r="C386" s="200"/>
      <c r="D386" s="203" t="s">
        <v>281</v>
      </c>
      <c r="E386" s="202"/>
      <c r="F386" s="202"/>
      <c r="G386" s="202"/>
      <c r="H386" s="202"/>
      <c r="I386" s="202"/>
      <c r="J386" s="202"/>
      <c r="K386" s="202"/>
      <c r="L386" s="202"/>
    </row>
    <row r="387" spans="1:12" ht="12.75">
      <c r="A387" s="200"/>
      <c r="B387" s="200"/>
      <c r="C387" s="200">
        <v>4210</v>
      </c>
      <c r="D387" s="203" t="s">
        <v>140</v>
      </c>
      <c r="E387" s="202">
        <v>2000</v>
      </c>
      <c r="F387" s="202">
        <v>2000</v>
      </c>
      <c r="G387" s="202"/>
      <c r="H387" s="202"/>
      <c r="I387" s="202"/>
      <c r="J387" s="202"/>
      <c r="K387" s="202"/>
      <c r="L387" s="202"/>
    </row>
    <row r="388" spans="1:12" ht="12.75">
      <c r="A388" s="200"/>
      <c r="B388" s="200"/>
      <c r="C388" s="200">
        <v>4300</v>
      </c>
      <c r="D388" s="203" t="s">
        <v>132</v>
      </c>
      <c r="E388" s="202">
        <v>2000</v>
      </c>
      <c r="F388" s="202">
        <v>2000</v>
      </c>
      <c r="G388" s="202"/>
      <c r="H388" s="202"/>
      <c r="I388" s="202"/>
      <c r="J388" s="202"/>
      <c r="K388" s="202"/>
      <c r="L388" s="202"/>
    </row>
    <row r="389" spans="1:12" ht="13.5" thickBot="1">
      <c r="A389" s="237">
        <v>926</v>
      </c>
      <c r="B389" s="237"/>
      <c r="C389" s="237"/>
      <c r="D389" s="238" t="s">
        <v>282</v>
      </c>
      <c r="E389" s="239">
        <f>E387+E388</f>
        <v>4000</v>
      </c>
      <c r="F389" s="239">
        <f>F387+F388</f>
        <v>4000</v>
      </c>
      <c r="G389" s="239">
        <v>0</v>
      </c>
      <c r="H389" s="239">
        <v>0</v>
      </c>
      <c r="I389" s="239">
        <v>0</v>
      </c>
      <c r="J389" s="239">
        <v>0</v>
      </c>
      <c r="K389" s="239">
        <v>0</v>
      </c>
      <c r="L389" s="239">
        <v>0</v>
      </c>
    </row>
    <row r="390" spans="1:12" ht="27" customHeight="1" thickBot="1">
      <c r="A390" s="240"/>
      <c r="B390" s="241"/>
      <c r="C390" s="241"/>
      <c r="D390" s="242" t="s">
        <v>283</v>
      </c>
      <c r="E390" s="243">
        <f>E19+E32+E38+E50+E58+E117+E124+E147+E155+E159+E163+E250+E269+E334+E349+E376+E384+E389+E24</f>
        <v>34807500</v>
      </c>
      <c r="F390" s="243">
        <f>F19+F32+F38+F50+F58+F117+F124+F147+F155+F159+F163+F250+F269+F334+F349+F376+F384+F389+F24</f>
        <v>22531329</v>
      </c>
      <c r="G390" s="243">
        <f>G19+G32+G38+G50+G58+G117+G124+G147+G155+G159+G163+G250+G269+G334+G349+G376+G384+G389</f>
        <v>9029642</v>
      </c>
      <c r="H390" s="243">
        <f>H19+H32+H38+H50+H58+H117+H124+H147+H155+H159+H163+H250+H269+H334+H349+H376+H384+H389</f>
        <v>1732460</v>
      </c>
      <c r="I390" s="243">
        <f>I19+I32+I38+I50+I58+I117+I124+I147+I155+I159+I163+I250+I206+I269+I334+I349+I376+I384</f>
        <v>397442</v>
      </c>
      <c r="J390" s="243">
        <f>J159</f>
        <v>160000</v>
      </c>
      <c r="K390" s="243">
        <v>0</v>
      </c>
      <c r="L390" s="244">
        <f>L19+L32+L38+L50+L58+L117+L124+L147+L155+L159+L163+L250+L269+L334+L349+L376+L384+L389+L107</f>
        <v>12276171</v>
      </c>
    </row>
    <row r="391" spans="1:12" ht="12.75">
      <c r="A391" s="12"/>
      <c r="B391" s="12"/>
      <c r="C391" s="12"/>
      <c r="D391" s="232"/>
      <c r="E391" s="232"/>
      <c r="F391" s="12"/>
      <c r="G391" s="12"/>
      <c r="H391" s="12"/>
      <c r="I391" s="12"/>
      <c r="J391" s="12"/>
      <c r="K391" s="12"/>
      <c r="L391" s="12"/>
    </row>
  </sheetData>
  <sheetProtection/>
  <mergeCells count="10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39375" right="0.39375" top="1.0291666666666668" bottom="0.7875" header="0.5118055555555556" footer="0.5118055555555556"/>
  <pageSetup horizontalDpi="300" verticalDpi="300" orientation="landscape" paperSize="9" scale="95" r:id="rId1"/>
  <headerFooter alignWithMargins="0">
    <oddHeader>&amp;RZałącznik nr &amp;A
do uchwały Rady Gminy nr 135/XXVI/2008 
z dnia 29.12.2008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N20"/>
  <sheetViews>
    <sheetView view="pageLayout" workbookViewId="0" topLeftCell="A4">
      <selection activeCell="J15" sqref="J15"/>
    </sheetView>
  </sheetViews>
  <sheetFormatPr defaultColWidth="9.00390625" defaultRowHeight="12.75"/>
  <cols>
    <col min="1" max="1" width="5.625" style="8" customWidth="1"/>
    <col min="2" max="2" width="4.625" style="8" customWidth="1"/>
    <col min="3" max="3" width="6.25390625" style="8" customWidth="1"/>
    <col min="4" max="4" width="5.375" style="8" customWidth="1"/>
    <col min="5" max="5" width="20.875" style="8" customWidth="1"/>
    <col min="6" max="6" width="13.375" style="8" customWidth="1"/>
    <col min="7" max="7" width="12.75390625" style="8" customWidth="1"/>
    <col min="8" max="8" width="14.25390625" style="8" customWidth="1"/>
    <col min="9" max="9" width="11.75390625" style="8" customWidth="1"/>
    <col min="10" max="10" width="15.125" style="8" customWidth="1"/>
    <col min="11" max="11" width="12.00390625" style="8" customWidth="1"/>
    <col min="12" max="12" width="11.125" style="8" customWidth="1"/>
    <col min="13" max="13" width="9.375" style="8" customWidth="1"/>
    <col min="14" max="14" width="10.375" style="8" customWidth="1"/>
    <col min="15" max="16384" width="9.125" style="8" customWidth="1"/>
  </cols>
  <sheetData>
    <row r="1" spans="1:12" ht="7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4" ht="17.25" customHeight="1">
      <c r="A2" s="172" t="s">
        <v>284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2" ht="18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285</v>
      </c>
    </row>
    <row r="4" spans="1:14" ht="12.75" customHeight="1">
      <c r="A4" s="173" t="s">
        <v>286</v>
      </c>
      <c r="B4" s="173" t="s">
        <v>2</v>
      </c>
      <c r="C4" s="173" t="s">
        <v>287</v>
      </c>
      <c r="D4" s="173" t="s">
        <v>288</v>
      </c>
      <c r="E4" s="174" t="s">
        <v>289</v>
      </c>
      <c r="F4" s="174" t="s">
        <v>290</v>
      </c>
      <c r="G4" s="174" t="s">
        <v>291</v>
      </c>
      <c r="H4" s="174"/>
      <c r="I4" s="174"/>
      <c r="J4" s="174"/>
      <c r="K4" s="174"/>
      <c r="L4" s="17"/>
      <c r="M4" s="296"/>
      <c r="N4" s="297" t="s">
        <v>292</v>
      </c>
    </row>
    <row r="5" spans="1:14" ht="12.75" customHeight="1">
      <c r="A5" s="173"/>
      <c r="B5" s="173"/>
      <c r="C5" s="173"/>
      <c r="D5" s="173"/>
      <c r="E5" s="174"/>
      <c r="F5" s="174"/>
      <c r="G5" s="174" t="s">
        <v>293</v>
      </c>
      <c r="H5" s="174" t="s">
        <v>294</v>
      </c>
      <c r="I5" s="174"/>
      <c r="J5" s="174"/>
      <c r="K5" s="174"/>
      <c r="L5" s="294" t="s">
        <v>295</v>
      </c>
      <c r="M5" s="295" t="s">
        <v>296</v>
      </c>
      <c r="N5" s="297"/>
    </row>
    <row r="6" spans="1:14" ht="12.75" customHeight="1">
      <c r="A6" s="173"/>
      <c r="B6" s="173"/>
      <c r="C6" s="173"/>
      <c r="D6" s="173"/>
      <c r="E6" s="174"/>
      <c r="F6" s="174"/>
      <c r="G6" s="174"/>
      <c r="H6" s="174" t="s">
        <v>297</v>
      </c>
      <c r="I6" s="174" t="s">
        <v>298</v>
      </c>
      <c r="J6" s="174" t="s">
        <v>299</v>
      </c>
      <c r="K6" s="174" t="s">
        <v>300</v>
      </c>
      <c r="L6" s="294"/>
      <c r="M6" s="295"/>
      <c r="N6" s="297"/>
    </row>
    <row r="7" spans="1:14" ht="12.75">
      <c r="A7" s="173"/>
      <c r="B7" s="173"/>
      <c r="C7" s="173"/>
      <c r="D7" s="173"/>
      <c r="E7" s="174"/>
      <c r="F7" s="174"/>
      <c r="G7" s="174"/>
      <c r="H7" s="174"/>
      <c r="I7" s="174"/>
      <c r="J7" s="174"/>
      <c r="K7" s="174"/>
      <c r="L7" s="294"/>
      <c r="M7" s="295"/>
      <c r="N7" s="297"/>
    </row>
    <row r="8" spans="1:14" ht="27.75" customHeight="1">
      <c r="A8" s="173"/>
      <c r="B8" s="173"/>
      <c r="C8" s="173"/>
      <c r="D8" s="173"/>
      <c r="E8" s="174"/>
      <c r="F8" s="174"/>
      <c r="G8" s="174"/>
      <c r="H8" s="174"/>
      <c r="I8" s="174"/>
      <c r="J8" s="174"/>
      <c r="K8" s="174"/>
      <c r="L8" s="294"/>
      <c r="M8" s="295"/>
      <c r="N8" s="297"/>
    </row>
    <row r="9" spans="1:14" ht="20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9">
        <v>14</v>
      </c>
    </row>
    <row r="10" spans="1:14" ht="72.75" customHeight="1">
      <c r="A10" s="20">
        <v>1</v>
      </c>
      <c r="B10" s="20" t="s">
        <v>10</v>
      </c>
      <c r="C10" s="20" t="s">
        <v>121</v>
      </c>
      <c r="D10" s="20">
        <v>6050</v>
      </c>
      <c r="E10" s="21" t="s">
        <v>301</v>
      </c>
      <c r="F10" s="22">
        <v>4071310</v>
      </c>
      <c r="G10" s="22">
        <v>2002872</v>
      </c>
      <c r="H10" s="22">
        <v>896706</v>
      </c>
      <c r="I10" s="22"/>
      <c r="J10" s="23" t="s">
        <v>530</v>
      </c>
      <c r="K10" s="22"/>
      <c r="L10" s="24">
        <v>2068438</v>
      </c>
      <c r="M10" s="25"/>
      <c r="N10" s="26"/>
    </row>
    <row r="11" spans="1:14" ht="38.25">
      <c r="A11" s="175" t="s">
        <v>6</v>
      </c>
      <c r="B11" s="175"/>
      <c r="C11" s="175"/>
      <c r="D11" s="175"/>
      <c r="E11" s="175"/>
      <c r="F11" s="27">
        <f>F10</f>
        <v>4071310</v>
      </c>
      <c r="G11" s="27">
        <f>G10</f>
        <v>2002872</v>
      </c>
      <c r="H11" s="27">
        <f>H10</f>
        <v>896706</v>
      </c>
      <c r="I11" s="27"/>
      <c r="J11" s="298" t="s">
        <v>530</v>
      </c>
      <c r="K11" s="22"/>
      <c r="L11" s="29">
        <f>L10</f>
        <v>2068438</v>
      </c>
      <c r="M11" s="30"/>
      <c r="N11" s="26"/>
    </row>
    <row r="12" ht="9" customHeight="1"/>
    <row r="13" spans="1:6" ht="12.75">
      <c r="A13" s="31" t="s">
        <v>302</v>
      </c>
      <c r="B13" s="31"/>
      <c r="C13" s="31"/>
      <c r="D13" s="31"/>
      <c r="E13" s="31"/>
      <c r="F13" s="31"/>
    </row>
    <row r="14" spans="1:6" ht="12.75">
      <c r="A14" s="31" t="s">
        <v>303</v>
      </c>
      <c r="B14" s="31"/>
      <c r="C14" s="31"/>
      <c r="D14" s="31"/>
      <c r="E14" s="31"/>
      <c r="F14" s="31"/>
    </row>
    <row r="15" spans="1:6" ht="12.75">
      <c r="A15" s="31" t="s">
        <v>304</v>
      </c>
      <c r="B15" s="31"/>
      <c r="C15" s="31"/>
      <c r="D15" s="31"/>
      <c r="E15" s="31"/>
      <c r="F15" s="31"/>
    </row>
    <row r="16" spans="1:6" ht="12.75">
      <c r="A16" s="31" t="s">
        <v>305</v>
      </c>
      <c r="B16" s="31"/>
      <c r="C16" s="31"/>
      <c r="D16" s="31"/>
      <c r="E16" s="31"/>
      <c r="F16" s="31"/>
    </row>
    <row r="17" spans="1:6" ht="7.5" customHeight="1">
      <c r="A17" s="31"/>
      <c r="B17" s="31"/>
      <c r="C17" s="31"/>
      <c r="D17" s="31"/>
      <c r="E17" s="31"/>
      <c r="F17" s="31"/>
    </row>
    <row r="18" spans="1:6" ht="12.75">
      <c r="A18" s="32" t="s">
        <v>306</v>
      </c>
      <c r="B18" s="31"/>
      <c r="C18" s="31"/>
      <c r="D18" s="31"/>
      <c r="E18" s="31"/>
      <c r="F18" s="31"/>
    </row>
    <row r="19" spans="1:5" ht="12.75">
      <c r="A19" s="12" t="s">
        <v>522</v>
      </c>
      <c r="B19" s="12"/>
      <c r="E19" s="12"/>
    </row>
    <row r="20" spans="1:2" ht="12.75">
      <c r="A20" s="12"/>
      <c r="B20" s="12"/>
    </row>
  </sheetData>
  <sheetProtection/>
  <mergeCells count="19">
    <mergeCell ref="A11:E11"/>
    <mergeCell ref="G5:G8"/>
    <mergeCell ref="H5:K5"/>
    <mergeCell ref="L5:L8"/>
    <mergeCell ref="M5:M8"/>
    <mergeCell ref="H6:H8"/>
    <mergeCell ref="I6:I8"/>
    <mergeCell ref="J6:J8"/>
    <mergeCell ref="K6:K8"/>
    <mergeCell ref="A1:L1"/>
    <mergeCell ref="A2:N2"/>
    <mergeCell ref="A4:A8"/>
    <mergeCell ref="B4:B8"/>
    <mergeCell ref="C4:C8"/>
    <mergeCell ref="D4:D8"/>
    <mergeCell ref="E4:E8"/>
    <mergeCell ref="F4:F8"/>
    <mergeCell ref="G4:K4"/>
    <mergeCell ref="N4:N8"/>
  </mergeCells>
  <printOptions horizontalCentered="1"/>
  <pageMargins left="0.25" right="0.25" top="0.75" bottom="0.75" header="0.3" footer="0.5118055555555556"/>
  <pageSetup horizontalDpi="300" verticalDpi="300" orientation="landscape" paperSize="9" scale="95" r:id="rId1"/>
  <headerFooter alignWithMargins="0">
    <oddHeader>&amp;R&amp;9Załącznik nr &amp;A
do uchwały Rady Gminy nr 135/XXVI/2008  
z dnia 29.12.2008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L88"/>
  <sheetViews>
    <sheetView view="pageLayout" workbookViewId="0" topLeftCell="A1">
      <selection activeCell="M74" sqref="M74"/>
    </sheetView>
  </sheetViews>
  <sheetFormatPr defaultColWidth="9.00390625" defaultRowHeight="12.75"/>
  <cols>
    <col min="1" max="1" width="5.625" style="8" customWidth="1"/>
    <col min="2" max="2" width="6.875" style="8" customWidth="1"/>
    <col min="3" max="3" width="7.75390625" style="8" customWidth="1"/>
    <col min="4" max="4" width="5.375" style="8" customWidth="1"/>
    <col min="5" max="5" width="20.875" style="8" customWidth="1"/>
    <col min="6" max="6" width="15.125" style="8" customWidth="1"/>
    <col min="7" max="7" width="12.75390625" style="8" customWidth="1"/>
    <col min="8" max="8" width="14.25390625" style="8" customWidth="1"/>
    <col min="9" max="9" width="11.75390625" style="8" customWidth="1"/>
    <col min="10" max="10" width="16.00390625" style="8" customWidth="1"/>
    <col min="11" max="11" width="14.375" style="8" customWidth="1"/>
    <col min="12" max="12" width="13.625" style="8" customWidth="1"/>
    <col min="13" max="16384" width="9.125" style="8" customWidth="1"/>
  </cols>
  <sheetData>
    <row r="1" spans="1:12" ht="7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7.25" customHeight="1">
      <c r="A2" s="171" t="s">
        <v>307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8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285</v>
      </c>
    </row>
    <row r="4" spans="1:12" ht="12.75" customHeight="1">
      <c r="A4" s="173" t="s">
        <v>286</v>
      </c>
      <c r="B4" s="173" t="s">
        <v>2</v>
      </c>
      <c r="C4" s="173" t="s">
        <v>287</v>
      </c>
      <c r="D4" s="173" t="s">
        <v>288</v>
      </c>
      <c r="E4" s="174" t="s">
        <v>289</v>
      </c>
      <c r="F4" s="174" t="s">
        <v>290</v>
      </c>
      <c r="G4" s="174" t="s">
        <v>291</v>
      </c>
      <c r="H4" s="174"/>
      <c r="I4" s="174"/>
      <c r="J4" s="174"/>
      <c r="K4" s="174"/>
      <c r="L4" s="174" t="s">
        <v>292</v>
      </c>
    </row>
    <row r="5" spans="1:12" ht="12.75" customHeight="1">
      <c r="A5" s="173"/>
      <c r="B5" s="173"/>
      <c r="C5" s="173"/>
      <c r="D5" s="173"/>
      <c r="E5" s="174"/>
      <c r="F5" s="174"/>
      <c r="G5" s="174" t="s">
        <v>293</v>
      </c>
      <c r="H5" s="174" t="s">
        <v>294</v>
      </c>
      <c r="I5" s="174"/>
      <c r="J5" s="174"/>
      <c r="K5" s="174"/>
      <c r="L5" s="174"/>
    </row>
    <row r="6" spans="1:12" ht="12.75" customHeight="1">
      <c r="A6" s="173"/>
      <c r="B6" s="173"/>
      <c r="C6" s="173"/>
      <c r="D6" s="173"/>
      <c r="E6" s="174"/>
      <c r="F6" s="174"/>
      <c r="G6" s="174"/>
      <c r="H6" s="174" t="s">
        <v>297</v>
      </c>
      <c r="I6" s="174" t="s">
        <v>298</v>
      </c>
      <c r="J6" s="174" t="s">
        <v>299</v>
      </c>
      <c r="K6" s="174" t="s">
        <v>300</v>
      </c>
      <c r="L6" s="174"/>
    </row>
    <row r="7" spans="1:12" ht="12.75">
      <c r="A7" s="173"/>
      <c r="B7" s="173"/>
      <c r="C7" s="173"/>
      <c r="D7" s="173"/>
      <c r="E7" s="174"/>
      <c r="F7" s="174"/>
      <c r="G7" s="174"/>
      <c r="H7" s="174"/>
      <c r="I7" s="174"/>
      <c r="J7" s="174"/>
      <c r="K7" s="174"/>
      <c r="L7" s="174"/>
    </row>
    <row r="8" spans="1:12" ht="12.75">
      <c r="A8" s="173"/>
      <c r="B8" s="173"/>
      <c r="C8" s="173"/>
      <c r="D8" s="173"/>
      <c r="E8" s="174"/>
      <c r="F8" s="174"/>
      <c r="G8" s="174"/>
      <c r="H8" s="174"/>
      <c r="I8" s="174"/>
      <c r="J8" s="174"/>
      <c r="K8" s="174"/>
      <c r="L8" s="174"/>
    </row>
    <row r="9" spans="1:12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</row>
    <row r="10" spans="1:12" ht="56.25">
      <c r="A10" s="20">
        <v>1</v>
      </c>
      <c r="B10" s="33" t="s">
        <v>10</v>
      </c>
      <c r="C10" s="33" t="s">
        <v>121</v>
      </c>
      <c r="D10" s="33">
        <v>6050</v>
      </c>
      <c r="E10" s="34" t="s">
        <v>308</v>
      </c>
      <c r="F10" s="22">
        <v>4112000</v>
      </c>
      <c r="G10" s="22">
        <v>4112000</v>
      </c>
      <c r="H10" s="22">
        <v>881419</v>
      </c>
      <c r="I10" s="22"/>
      <c r="J10" s="23" t="s">
        <v>309</v>
      </c>
      <c r="K10" s="22"/>
      <c r="L10" s="22"/>
    </row>
    <row r="11" spans="1:12" ht="53.25" customHeight="1">
      <c r="A11" s="20">
        <v>2</v>
      </c>
      <c r="B11" s="33" t="s">
        <v>10</v>
      </c>
      <c r="C11" s="33" t="s">
        <v>121</v>
      </c>
      <c r="D11" s="33">
        <v>6050</v>
      </c>
      <c r="E11" s="34" t="s">
        <v>310</v>
      </c>
      <c r="F11" s="22">
        <v>200000</v>
      </c>
      <c r="G11" s="22">
        <v>200000</v>
      </c>
      <c r="H11" s="22">
        <v>17000</v>
      </c>
      <c r="I11" s="22">
        <v>180000</v>
      </c>
      <c r="J11" s="23" t="s">
        <v>311</v>
      </c>
      <c r="K11" s="22"/>
      <c r="L11" s="22"/>
    </row>
    <row r="12" spans="1:12" ht="53.25" customHeight="1">
      <c r="A12" s="20">
        <v>3</v>
      </c>
      <c r="B12" s="33" t="s">
        <v>10</v>
      </c>
      <c r="C12" s="33" t="s">
        <v>121</v>
      </c>
      <c r="D12" s="33">
        <v>6050</v>
      </c>
      <c r="E12" s="34" t="s">
        <v>312</v>
      </c>
      <c r="F12" s="22">
        <v>20000</v>
      </c>
      <c r="G12" s="22">
        <v>20000</v>
      </c>
      <c r="H12" s="22">
        <v>17000</v>
      </c>
      <c r="I12" s="22"/>
      <c r="J12" s="23" t="s">
        <v>313</v>
      </c>
      <c r="K12" s="22"/>
      <c r="L12" s="22"/>
    </row>
    <row r="13" spans="1:12" ht="53.25" customHeight="1">
      <c r="A13" s="20">
        <v>4</v>
      </c>
      <c r="B13" s="35" t="s">
        <v>10</v>
      </c>
      <c r="C13" s="35" t="s">
        <v>121</v>
      </c>
      <c r="D13" s="33">
        <v>6050</v>
      </c>
      <c r="E13" s="34" t="s">
        <v>514</v>
      </c>
      <c r="F13" s="22">
        <v>40000</v>
      </c>
      <c r="G13" s="22">
        <v>40000</v>
      </c>
      <c r="H13" s="22">
        <v>40000</v>
      </c>
      <c r="I13" s="22"/>
      <c r="J13" s="23" t="s">
        <v>314</v>
      </c>
      <c r="K13" s="22"/>
      <c r="L13" s="22"/>
    </row>
    <row r="14" spans="1:12" ht="72" customHeight="1">
      <c r="A14" s="20">
        <v>5</v>
      </c>
      <c r="B14" s="20" t="s">
        <v>10</v>
      </c>
      <c r="C14" s="20" t="s">
        <v>121</v>
      </c>
      <c r="D14" s="20">
        <v>6050</v>
      </c>
      <c r="E14" s="34" t="s">
        <v>315</v>
      </c>
      <c r="F14" s="22">
        <v>3100000</v>
      </c>
      <c r="G14" s="22">
        <v>3100000</v>
      </c>
      <c r="H14" s="22">
        <v>575500</v>
      </c>
      <c r="I14" s="22"/>
      <c r="J14" s="23" t="s">
        <v>316</v>
      </c>
      <c r="K14" s="22"/>
      <c r="L14" s="22"/>
    </row>
    <row r="15" spans="1:12" ht="55.5" customHeight="1">
      <c r="A15" s="20">
        <v>6</v>
      </c>
      <c r="B15" s="20" t="s">
        <v>10</v>
      </c>
      <c r="C15" s="20" t="s">
        <v>121</v>
      </c>
      <c r="D15" s="20">
        <v>6050</v>
      </c>
      <c r="E15" s="34" t="s">
        <v>317</v>
      </c>
      <c r="F15" s="22">
        <v>1900000</v>
      </c>
      <c r="G15" s="22">
        <v>1900000</v>
      </c>
      <c r="H15" s="22">
        <v>700000</v>
      </c>
      <c r="I15" s="22">
        <v>1130000</v>
      </c>
      <c r="J15" s="23" t="s">
        <v>318</v>
      </c>
      <c r="K15" s="22"/>
      <c r="L15" s="22"/>
    </row>
    <row r="16" spans="1:12" ht="55.5" customHeight="1" thickBot="1">
      <c r="A16" s="20">
        <v>7</v>
      </c>
      <c r="B16" s="20" t="s">
        <v>10</v>
      </c>
      <c r="C16" s="20" t="s">
        <v>121</v>
      </c>
      <c r="D16" s="20">
        <v>6050</v>
      </c>
      <c r="E16" s="34" t="s">
        <v>319</v>
      </c>
      <c r="F16" s="22">
        <v>75000</v>
      </c>
      <c r="G16" s="22">
        <v>75000</v>
      </c>
      <c r="H16" s="22">
        <v>6000</v>
      </c>
      <c r="I16" s="22">
        <v>67500</v>
      </c>
      <c r="J16" s="23" t="s">
        <v>320</v>
      </c>
      <c r="K16" s="22"/>
      <c r="L16" s="22"/>
    </row>
    <row r="17" spans="1:12" ht="21.75" customHeight="1" thickBot="1">
      <c r="A17" s="173" t="s">
        <v>286</v>
      </c>
      <c r="B17" s="173" t="s">
        <v>2</v>
      </c>
      <c r="C17" s="173" t="s">
        <v>287</v>
      </c>
      <c r="D17" s="173" t="s">
        <v>288</v>
      </c>
      <c r="E17" s="174" t="s">
        <v>289</v>
      </c>
      <c r="F17" s="174" t="s">
        <v>290</v>
      </c>
      <c r="G17" s="174" t="s">
        <v>291</v>
      </c>
      <c r="H17" s="174"/>
      <c r="I17" s="174"/>
      <c r="J17" s="174"/>
      <c r="K17" s="174"/>
      <c r="L17" s="174" t="s">
        <v>292</v>
      </c>
    </row>
    <row r="18" spans="1:12" ht="18" customHeight="1" thickBot="1">
      <c r="A18" s="173"/>
      <c r="B18" s="173"/>
      <c r="C18" s="173"/>
      <c r="D18" s="173"/>
      <c r="E18" s="174"/>
      <c r="F18" s="174"/>
      <c r="G18" s="174" t="s">
        <v>293</v>
      </c>
      <c r="H18" s="174" t="s">
        <v>294</v>
      </c>
      <c r="I18" s="174"/>
      <c r="J18" s="174"/>
      <c r="K18" s="174"/>
      <c r="L18" s="174"/>
    </row>
    <row r="19" spans="1:12" ht="18.75" customHeight="1" thickBot="1">
      <c r="A19" s="173"/>
      <c r="B19" s="173"/>
      <c r="C19" s="173"/>
      <c r="D19" s="173"/>
      <c r="E19" s="174"/>
      <c r="F19" s="174"/>
      <c r="G19" s="174"/>
      <c r="H19" s="174" t="s">
        <v>297</v>
      </c>
      <c r="I19" s="174" t="s">
        <v>298</v>
      </c>
      <c r="J19" s="174" t="s">
        <v>299</v>
      </c>
      <c r="K19" s="174" t="s">
        <v>300</v>
      </c>
      <c r="L19" s="174"/>
    </row>
    <row r="20" spans="1:12" ht="17.25" customHeight="1" thickBot="1">
      <c r="A20" s="173"/>
      <c r="B20" s="173"/>
      <c r="C20" s="173"/>
      <c r="D20" s="173"/>
      <c r="E20" s="174"/>
      <c r="F20" s="174"/>
      <c r="G20" s="174"/>
      <c r="H20" s="174"/>
      <c r="I20" s="174"/>
      <c r="J20" s="174"/>
      <c r="K20" s="174"/>
      <c r="L20" s="174"/>
    </row>
    <row r="21" spans="1:12" ht="13.5" customHeight="1" thickBot="1">
      <c r="A21" s="173"/>
      <c r="B21" s="173"/>
      <c r="C21" s="173"/>
      <c r="D21" s="173"/>
      <c r="E21" s="174"/>
      <c r="F21" s="174"/>
      <c r="G21" s="174"/>
      <c r="H21" s="174"/>
      <c r="I21" s="174"/>
      <c r="J21" s="174"/>
      <c r="K21" s="174"/>
      <c r="L21" s="174"/>
    </row>
    <row r="22" spans="1:12" ht="63" customHeight="1" thickBot="1">
      <c r="A22" s="20">
        <v>8</v>
      </c>
      <c r="B22" s="20" t="s">
        <v>10</v>
      </c>
      <c r="C22" s="20" t="s">
        <v>121</v>
      </c>
      <c r="D22" s="20">
        <v>6050</v>
      </c>
      <c r="E22" s="34" t="s">
        <v>321</v>
      </c>
      <c r="F22" s="22">
        <v>2000000</v>
      </c>
      <c r="G22" s="22">
        <v>2000000</v>
      </c>
      <c r="H22" s="22">
        <v>50000</v>
      </c>
      <c r="I22" s="22">
        <v>1800000</v>
      </c>
      <c r="J22" s="23" t="s">
        <v>322</v>
      </c>
      <c r="K22" s="22"/>
      <c r="L22" s="22"/>
    </row>
    <row r="23" spans="1:12" ht="66.75" customHeight="1" thickBot="1">
      <c r="A23" s="20">
        <v>10</v>
      </c>
      <c r="B23" s="20" t="s">
        <v>10</v>
      </c>
      <c r="C23" s="20" t="s">
        <v>121</v>
      </c>
      <c r="D23" s="20">
        <v>6050</v>
      </c>
      <c r="E23" s="34" t="s">
        <v>323</v>
      </c>
      <c r="F23" s="22">
        <v>225000</v>
      </c>
      <c r="G23" s="22">
        <v>225000</v>
      </c>
      <c r="H23" s="22">
        <v>225000</v>
      </c>
      <c r="I23" s="22"/>
      <c r="J23" s="23" t="s">
        <v>324</v>
      </c>
      <c r="K23" s="22"/>
      <c r="L23" s="22"/>
    </row>
    <row r="24" spans="1:12" ht="53.25" customHeight="1">
      <c r="A24" s="175" t="s">
        <v>325</v>
      </c>
      <c r="B24" s="175"/>
      <c r="C24" s="175"/>
      <c r="D24" s="175"/>
      <c r="E24" s="36"/>
      <c r="F24" s="30">
        <f>SUM(F10:F23)</f>
        <v>11672000</v>
      </c>
      <c r="G24" s="30">
        <f>SUM(G10:G23)</f>
        <v>11672000</v>
      </c>
      <c r="H24" s="30">
        <f>SUM(H10:H23)</f>
        <v>2511919</v>
      </c>
      <c r="I24" s="30">
        <f>SUM(I10:I23)</f>
        <v>3177500</v>
      </c>
      <c r="J24" s="37" t="s">
        <v>510</v>
      </c>
      <c r="K24" s="22"/>
      <c r="L24" s="22"/>
    </row>
    <row r="25" spans="1:12" ht="63.75" customHeight="1">
      <c r="A25" s="20">
        <v>11</v>
      </c>
      <c r="B25" s="20">
        <v>400</v>
      </c>
      <c r="C25" s="20">
        <v>40002</v>
      </c>
      <c r="D25" s="20">
        <v>6050</v>
      </c>
      <c r="E25" s="34" t="s">
        <v>326</v>
      </c>
      <c r="F25" s="22">
        <v>25000</v>
      </c>
      <c r="G25" s="22">
        <v>25000</v>
      </c>
      <c r="H25" s="22">
        <v>25000</v>
      </c>
      <c r="I25" s="22"/>
      <c r="J25" s="23" t="s">
        <v>327</v>
      </c>
      <c r="K25" s="22"/>
      <c r="L25" s="22"/>
    </row>
    <row r="26" spans="1:12" ht="48" customHeight="1">
      <c r="A26" s="20">
        <v>12</v>
      </c>
      <c r="B26" s="20">
        <v>400</v>
      </c>
      <c r="C26" s="20">
        <v>40002</v>
      </c>
      <c r="D26" s="20">
        <v>6050</v>
      </c>
      <c r="E26" s="34" t="s">
        <v>328</v>
      </c>
      <c r="F26" s="22">
        <v>25000</v>
      </c>
      <c r="G26" s="22">
        <v>25000</v>
      </c>
      <c r="H26" s="22">
        <v>25000</v>
      </c>
      <c r="I26" s="22"/>
      <c r="J26" s="23" t="s">
        <v>314</v>
      </c>
      <c r="K26" s="22"/>
      <c r="L26" s="22"/>
    </row>
    <row r="27" spans="1:12" ht="60" customHeight="1">
      <c r="A27" s="20">
        <v>13</v>
      </c>
      <c r="B27" s="20">
        <v>400</v>
      </c>
      <c r="C27" s="20">
        <v>40002</v>
      </c>
      <c r="D27" s="20">
        <v>6050</v>
      </c>
      <c r="E27" s="34" t="s">
        <v>329</v>
      </c>
      <c r="F27" s="22">
        <v>25000</v>
      </c>
      <c r="G27" s="22">
        <v>25000</v>
      </c>
      <c r="H27" s="22">
        <v>25000</v>
      </c>
      <c r="I27" s="22"/>
      <c r="J27" s="23" t="s">
        <v>314</v>
      </c>
      <c r="K27" s="22"/>
      <c r="L27" s="22"/>
    </row>
    <row r="28" spans="1:12" ht="61.5" customHeight="1">
      <c r="A28" s="175" t="s">
        <v>330</v>
      </c>
      <c r="B28" s="175"/>
      <c r="C28" s="175"/>
      <c r="D28" s="175"/>
      <c r="E28" s="36"/>
      <c r="F28" s="30">
        <f>SUM(F25:F27)</f>
        <v>75000</v>
      </c>
      <c r="G28" s="30">
        <f>SUM(G25:G27)</f>
        <v>75000</v>
      </c>
      <c r="H28" s="30">
        <f>SUM(H25:H27)</f>
        <v>75000</v>
      </c>
      <c r="I28" s="30"/>
      <c r="J28" s="37" t="s">
        <v>331</v>
      </c>
      <c r="K28" s="30"/>
      <c r="L28" s="30"/>
    </row>
    <row r="29" spans="1:12" ht="33.75" customHeight="1">
      <c r="A29" s="173" t="s">
        <v>286</v>
      </c>
      <c r="B29" s="173" t="s">
        <v>2</v>
      </c>
      <c r="C29" s="173" t="s">
        <v>287</v>
      </c>
      <c r="D29" s="173" t="s">
        <v>288</v>
      </c>
      <c r="E29" s="174" t="s">
        <v>289</v>
      </c>
      <c r="F29" s="174" t="s">
        <v>290</v>
      </c>
      <c r="G29" s="174" t="s">
        <v>291</v>
      </c>
      <c r="H29" s="174"/>
      <c r="I29" s="174"/>
      <c r="J29" s="174"/>
      <c r="K29" s="174"/>
      <c r="L29" s="174" t="s">
        <v>292</v>
      </c>
    </row>
    <row r="30" spans="1:12" ht="18" customHeight="1">
      <c r="A30" s="173"/>
      <c r="B30" s="173"/>
      <c r="C30" s="173"/>
      <c r="D30" s="173"/>
      <c r="E30" s="174"/>
      <c r="F30" s="174"/>
      <c r="G30" s="174" t="s">
        <v>293</v>
      </c>
      <c r="H30" s="174" t="s">
        <v>294</v>
      </c>
      <c r="I30" s="174"/>
      <c r="J30" s="174"/>
      <c r="K30" s="174"/>
      <c r="L30" s="174"/>
    </row>
    <row r="31" spans="1:12" ht="18.75" customHeight="1">
      <c r="A31" s="173"/>
      <c r="B31" s="173"/>
      <c r="C31" s="173"/>
      <c r="D31" s="173"/>
      <c r="E31" s="174"/>
      <c r="F31" s="174"/>
      <c r="G31" s="174"/>
      <c r="H31" s="174" t="s">
        <v>297</v>
      </c>
      <c r="I31" s="174" t="s">
        <v>298</v>
      </c>
      <c r="J31" s="174" t="s">
        <v>299</v>
      </c>
      <c r="K31" s="174" t="s">
        <v>300</v>
      </c>
      <c r="L31" s="174"/>
    </row>
    <row r="32" spans="1:12" ht="17.25" customHeight="1">
      <c r="A32" s="173"/>
      <c r="B32" s="173"/>
      <c r="C32" s="173"/>
      <c r="D32" s="173"/>
      <c r="E32" s="174"/>
      <c r="F32" s="174"/>
      <c r="G32" s="174"/>
      <c r="H32" s="174"/>
      <c r="I32" s="174"/>
      <c r="J32" s="174"/>
      <c r="K32" s="174"/>
      <c r="L32" s="174"/>
    </row>
    <row r="33" spans="1:12" ht="13.5" customHeight="1">
      <c r="A33" s="173"/>
      <c r="B33" s="173"/>
      <c r="C33" s="173"/>
      <c r="D33" s="173"/>
      <c r="E33" s="174"/>
      <c r="F33" s="174"/>
      <c r="G33" s="174"/>
      <c r="H33" s="174"/>
      <c r="I33" s="174"/>
      <c r="J33" s="174"/>
      <c r="K33" s="174"/>
      <c r="L33" s="174"/>
    </row>
    <row r="34" spans="1:12" ht="50.25" customHeight="1">
      <c r="A34" s="20">
        <v>14</v>
      </c>
      <c r="B34" s="20">
        <v>600</v>
      </c>
      <c r="C34" s="20">
        <v>60016</v>
      </c>
      <c r="D34" s="20">
        <v>6050</v>
      </c>
      <c r="E34" s="34" t="s">
        <v>332</v>
      </c>
      <c r="F34" s="22">
        <v>1124000</v>
      </c>
      <c r="G34" s="22">
        <v>1124000</v>
      </c>
      <c r="H34" s="22">
        <v>562000</v>
      </c>
      <c r="I34" s="22"/>
      <c r="J34" s="23" t="s">
        <v>333</v>
      </c>
      <c r="K34" s="22"/>
      <c r="L34" s="22"/>
    </row>
    <row r="35" spans="1:12" ht="48" customHeight="1">
      <c r="A35" s="20">
        <v>15</v>
      </c>
      <c r="B35" s="20">
        <v>600</v>
      </c>
      <c r="C35" s="20">
        <v>60016</v>
      </c>
      <c r="D35" s="20">
        <v>6050</v>
      </c>
      <c r="E35" s="34" t="s">
        <v>334</v>
      </c>
      <c r="F35" s="22">
        <v>2013420</v>
      </c>
      <c r="G35" s="22">
        <v>2013420</v>
      </c>
      <c r="H35" s="22">
        <v>302013</v>
      </c>
      <c r="I35" s="22"/>
      <c r="J35" s="23" t="s">
        <v>335</v>
      </c>
      <c r="K35" s="22"/>
      <c r="L35" s="22"/>
    </row>
    <row r="36" spans="1:12" ht="53.25" customHeight="1">
      <c r="A36" s="20">
        <v>16</v>
      </c>
      <c r="B36" s="20">
        <v>600</v>
      </c>
      <c r="C36" s="20">
        <v>60016</v>
      </c>
      <c r="D36" s="20">
        <v>6050</v>
      </c>
      <c r="E36" s="34" t="s">
        <v>336</v>
      </c>
      <c r="F36" s="22">
        <v>1732320</v>
      </c>
      <c r="G36" s="22">
        <v>1732320</v>
      </c>
      <c r="H36" s="22">
        <v>259848</v>
      </c>
      <c r="I36" s="22"/>
      <c r="J36" s="23" t="s">
        <v>337</v>
      </c>
      <c r="K36" s="22"/>
      <c r="L36" s="22"/>
    </row>
    <row r="37" spans="1:12" ht="45.75" customHeight="1">
      <c r="A37" s="20">
        <v>17</v>
      </c>
      <c r="B37" s="20">
        <v>600</v>
      </c>
      <c r="C37" s="20">
        <v>60016</v>
      </c>
      <c r="D37" s="20">
        <v>6050</v>
      </c>
      <c r="E37" s="34" t="s">
        <v>338</v>
      </c>
      <c r="F37" s="22">
        <v>2050500</v>
      </c>
      <c r="G37" s="22">
        <v>2050500</v>
      </c>
      <c r="H37" s="22">
        <v>2050500</v>
      </c>
      <c r="I37" s="22"/>
      <c r="J37" s="23" t="s">
        <v>314</v>
      </c>
      <c r="K37" s="22"/>
      <c r="L37" s="22"/>
    </row>
    <row r="38" spans="1:12" ht="47.25" customHeight="1">
      <c r="A38" s="20">
        <v>18</v>
      </c>
      <c r="B38" s="20">
        <v>600</v>
      </c>
      <c r="C38" s="20">
        <v>60016</v>
      </c>
      <c r="D38" s="20">
        <v>6050</v>
      </c>
      <c r="E38" s="34" t="s">
        <v>339</v>
      </c>
      <c r="F38" s="22">
        <v>4074420</v>
      </c>
      <c r="G38" s="22">
        <v>4074420</v>
      </c>
      <c r="H38" s="22">
        <v>611163</v>
      </c>
      <c r="I38" s="22"/>
      <c r="J38" s="23" t="s">
        <v>340</v>
      </c>
      <c r="K38" s="22"/>
      <c r="L38" s="22"/>
    </row>
    <row r="39" spans="1:12" ht="36.75" customHeight="1">
      <c r="A39" s="20">
        <v>19</v>
      </c>
      <c r="B39" s="20">
        <v>600</v>
      </c>
      <c r="C39" s="20">
        <v>60016</v>
      </c>
      <c r="D39" s="20">
        <v>6050</v>
      </c>
      <c r="E39" s="34" t="s">
        <v>341</v>
      </c>
      <c r="F39" s="22">
        <v>500000</v>
      </c>
      <c r="G39" s="22">
        <v>500000</v>
      </c>
      <c r="H39" s="22">
        <v>76000</v>
      </c>
      <c r="I39" s="22"/>
      <c r="J39" s="23" t="s">
        <v>342</v>
      </c>
      <c r="K39" s="22"/>
      <c r="L39" s="22"/>
    </row>
    <row r="40" spans="1:12" ht="42.75" customHeight="1">
      <c r="A40" s="20">
        <v>20</v>
      </c>
      <c r="B40" s="20">
        <v>600</v>
      </c>
      <c r="C40" s="20">
        <v>60016</v>
      </c>
      <c r="D40" s="20">
        <v>6050</v>
      </c>
      <c r="E40" s="34" t="s">
        <v>343</v>
      </c>
      <c r="F40" s="22">
        <v>489420</v>
      </c>
      <c r="G40" s="22">
        <v>489420</v>
      </c>
      <c r="H40" s="22">
        <v>49013</v>
      </c>
      <c r="I40" s="22"/>
      <c r="J40" s="23" t="s">
        <v>344</v>
      </c>
      <c r="K40" s="22"/>
      <c r="L40" s="22"/>
    </row>
    <row r="41" spans="1:12" ht="62.25" customHeight="1">
      <c r="A41" s="20">
        <v>21</v>
      </c>
      <c r="B41" s="20">
        <v>600</v>
      </c>
      <c r="C41" s="20">
        <v>60016</v>
      </c>
      <c r="D41" s="20">
        <v>6050</v>
      </c>
      <c r="E41" s="34" t="s">
        <v>345</v>
      </c>
      <c r="F41" s="22">
        <v>330000</v>
      </c>
      <c r="G41" s="22">
        <v>330000</v>
      </c>
      <c r="H41" s="22">
        <v>130000</v>
      </c>
      <c r="I41" s="22"/>
      <c r="J41" s="23" t="s">
        <v>346</v>
      </c>
      <c r="K41" s="22"/>
      <c r="L41" s="22"/>
    </row>
    <row r="42" spans="1:12" ht="39" customHeight="1">
      <c r="A42" s="176" t="s">
        <v>347</v>
      </c>
      <c r="B42" s="176"/>
      <c r="C42" s="176"/>
      <c r="D42" s="176"/>
      <c r="E42" s="38"/>
      <c r="F42" s="27">
        <f>SUM(F34:F41)</f>
        <v>12314080</v>
      </c>
      <c r="G42" s="27">
        <f>SUM(G34:G41)</f>
        <v>12314080</v>
      </c>
      <c r="H42" s="27">
        <f>SUM(H34:H41)</f>
        <v>4040537</v>
      </c>
      <c r="I42" s="27"/>
      <c r="J42" s="28" t="s">
        <v>348</v>
      </c>
      <c r="K42" s="39"/>
      <c r="L42" s="39"/>
    </row>
    <row r="43" spans="1:12" ht="21" customHeight="1">
      <c r="A43" s="173" t="s">
        <v>286</v>
      </c>
      <c r="B43" s="173" t="s">
        <v>2</v>
      </c>
      <c r="C43" s="173" t="s">
        <v>287</v>
      </c>
      <c r="D43" s="173" t="s">
        <v>288</v>
      </c>
      <c r="E43" s="174" t="s">
        <v>289</v>
      </c>
      <c r="F43" s="174" t="s">
        <v>290</v>
      </c>
      <c r="G43" s="174" t="s">
        <v>291</v>
      </c>
      <c r="H43" s="174"/>
      <c r="I43" s="174"/>
      <c r="J43" s="174"/>
      <c r="K43" s="174"/>
      <c r="L43" s="174" t="s">
        <v>292</v>
      </c>
    </row>
    <row r="44" spans="1:12" ht="15" customHeight="1">
      <c r="A44" s="173"/>
      <c r="B44" s="173"/>
      <c r="C44" s="173"/>
      <c r="D44" s="173"/>
      <c r="E44" s="174"/>
      <c r="F44" s="174"/>
      <c r="G44" s="174" t="s">
        <v>293</v>
      </c>
      <c r="H44" s="174" t="s">
        <v>294</v>
      </c>
      <c r="I44" s="174"/>
      <c r="J44" s="174"/>
      <c r="K44" s="174"/>
      <c r="L44" s="174"/>
    </row>
    <row r="45" spans="1:12" ht="14.25" customHeight="1">
      <c r="A45" s="173"/>
      <c r="B45" s="173"/>
      <c r="C45" s="173"/>
      <c r="D45" s="173"/>
      <c r="E45" s="174"/>
      <c r="F45" s="174"/>
      <c r="G45" s="174"/>
      <c r="H45" s="174" t="s">
        <v>297</v>
      </c>
      <c r="I45" s="174" t="s">
        <v>298</v>
      </c>
      <c r="J45" s="174" t="s">
        <v>299</v>
      </c>
      <c r="K45" s="174" t="s">
        <v>300</v>
      </c>
      <c r="L45" s="174"/>
    </row>
    <row r="46" spans="1:12" ht="9.75" customHeight="1">
      <c r="A46" s="173"/>
      <c r="B46" s="173"/>
      <c r="C46" s="173"/>
      <c r="D46" s="173"/>
      <c r="E46" s="174"/>
      <c r="F46" s="174"/>
      <c r="G46" s="174"/>
      <c r="H46" s="174"/>
      <c r="I46" s="174"/>
      <c r="J46" s="174"/>
      <c r="K46" s="174"/>
      <c r="L46" s="174"/>
    </row>
    <row r="47" spans="1:12" ht="31.5" customHeight="1">
      <c r="A47" s="173"/>
      <c r="B47" s="173"/>
      <c r="C47" s="173"/>
      <c r="D47" s="173"/>
      <c r="E47" s="174"/>
      <c r="F47" s="174"/>
      <c r="G47" s="174"/>
      <c r="H47" s="174"/>
      <c r="I47" s="174"/>
      <c r="J47" s="174"/>
      <c r="K47" s="174"/>
      <c r="L47" s="174"/>
    </row>
    <row r="48" spans="1:12" ht="51" customHeight="1">
      <c r="A48" s="20">
        <v>22</v>
      </c>
      <c r="B48" s="20">
        <v>700</v>
      </c>
      <c r="C48" s="20">
        <v>70005</v>
      </c>
      <c r="D48" s="20">
        <v>6050</v>
      </c>
      <c r="E48" s="34" t="s">
        <v>349</v>
      </c>
      <c r="F48" s="22">
        <v>100000</v>
      </c>
      <c r="G48" s="22">
        <v>100000</v>
      </c>
      <c r="H48" s="22">
        <v>100000</v>
      </c>
      <c r="I48" s="33"/>
      <c r="J48" s="23" t="s">
        <v>314</v>
      </c>
      <c r="K48" s="22"/>
      <c r="L48" s="22"/>
    </row>
    <row r="49" spans="1:12" ht="48.75" customHeight="1">
      <c r="A49" s="20">
        <v>23</v>
      </c>
      <c r="B49" s="20">
        <v>700</v>
      </c>
      <c r="C49" s="20">
        <v>70005</v>
      </c>
      <c r="D49" s="20">
        <v>6050</v>
      </c>
      <c r="E49" s="34" t="s">
        <v>350</v>
      </c>
      <c r="F49" s="22">
        <v>58000</v>
      </c>
      <c r="G49" s="22">
        <v>58000</v>
      </c>
      <c r="H49" s="22">
        <v>58000</v>
      </c>
      <c r="I49" s="33"/>
      <c r="J49" s="23" t="s">
        <v>314</v>
      </c>
      <c r="K49" s="22"/>
      <c r="L49" s="22"/>
    </row>
    <row r="50" spans="1:12" ht="49.5" customHeight="1">
      <c r="A50" s="20">
        <v>24</v>
      </c>
      <c r="B50" s="20">
        <v>700</v>
      </c>
      <c r="C50" s="20">
        <v>70005</v>
      </c>
      <c r="D50" s="20">
        <v>6050</v>
      </c>
      <c r="E50" s="21" t="s">
        <v>351</v>
      </c>
      <c r="F50" s="22">
        <v>452025</v>
      </c>
      <c r="G50" s="22">
        <v>452025</v>
      </c>
      <c r="H50" s="22">
        <v>31509</v>
      </c>
      <c r="I50" s="33"/>
      <c r="J50" s="33" t="s">
        <v>352</v>
      </c>
      <c r="K50" s="22"/>
      <c r="L50" s="22"/>
    </row>
    <row r="51" spans="1:12" ht="33" customHeight="1">
      <c r="A51" s="176" t="s">
        <v>353</v>
      </c>
      <c r="B51" s="176"/>
      <c r="C51" s="176"/>
      <c r="D51" s="176"/>
      <c r="E51" s="40"/>
      <c r="F51" s="27">
        <f>SUM(F48:F50)</f>
        <v>610025</v>
      </c>
      <c r="G51" s="27">
        <f>SUM(G48:G50)</f>
        <v>610025</v>
      </c>
      <c r="H51" s="27">
        <f>SUM(H48:H50)</f>
        <v>189509</v>
      </c>
      <c r="I51" s="41"/>
      <c r="J51" s="41" t="s">
        <v>352</v>
      </c>
      <c r="K51" s="22"/>
      <c r="L51" s="22"/>
    </row>
    <row r="52" spans="1:12" ht="36.75" customHeight="1">
      <c r="A52" s="42">
        <v>25</v>
      </c>
      <c r="B52" s="42">
        <v>750</v>
      </c>
      <c r="C52" s="42">
        <v>75023</v>
      </c>
      <c r="D52" s="42">
        <v>6060</v>
      </c>
      <c r="E52" s="43" t="s">
        <v>354</v>
      </c>
      <c r="F52" s="44">
        <v>75000</v>
      </c>
      <c r="G52" s="44">
        <v>75000</v>
      </c>
      <c r="H52" s="44">
        <v>75000</v>
      </c>
      <c r="I52" s="41"/>
      <c r="J52" s="41"/>
      <c r="K52" s="22"/>
      <c r="L52" s="22"/>
    </row>
    <row r="53" spans="1:12" ht="27" customHeight="1">
      <c r="A53" s="176" t="s">
        <v>355</v>
      </c>
      <c r="B53" s="176"/>
      <c r="C53" s="176"/>
      <c r="D53" s="176"/>
      <c r="E53" s="40"/>
      <c r="F53" s="27">
        <f>SUM(F52)</f>
        <v>75000</v>
      </c>
      <c r="G53" s="27">
        <f>SUM(G52)</f>
        <v>75000</v>
      </c>
      <c r="H53" s="27">
        <f>SUM(H52)</f>
        <v>75000</v>
      </c>
      <c r="I53" s="41"/>
      <c r="J53" s="41"/>
      <c r="K53" s="22"/>
      <c r="L53" s="22"/>
    </row>
    <row r="54" spans="1:12" ht="46.5" customHeight="1">
      <c r="A54" s="42">
        <v>26</v>
      </c>
      <c r="B54" s="42">
        <v>750</v>
      </c>
      <c r="C54" s="42">
        <v>75022</v>
      </c>
      <c r="D54" s="42">
        <v>6060</v>
      </c>
      <c r="E54" s="45" t="s">
        <v>356</v>
      </c>
      <c r="F54" s="44">
        <v>8000</v>
      </c>
      <c r="G54" s="44">
        <v>8000</v>
      </c>
      <c r="H54" s="44">
        <v>8000</v>
      </c>
      <c r="I54" s="41"/>
      <c r="J54" s="41"/>
      <c r="K54" s="22"/>
      <c r="L54" s="22"/>
    </row>
    <row r="55" spans="1:12" ht="39" customHeight="1">
      <c r="A55" s="176" t="s">
        <v>355</v>
      </c>
      <c r="B55" s="176"/>
      <c r="C55" s="176"/>
      <c r="D55" s="176"/>
      <c r="E55" s="40"/>
      <c r="F55" s="27">
        <f>SUM(F54)</f>
        <v>8000</v>
      </c>
      <c r="G55" s="27">
        <f>SUM(G54)</f>
        <v>8000</v>
      </c>
      <c r="H55" s="27">
        <f>SUM(H54)</f>
        <v>8000</v>
      </c>
      <c r="I55" s="41"/>
      <c r="J55" s="41"/>
      <c r="K55" s="22"/>
      <c r="L55" s="22"/>
    </row>
    <row r="56" spans="1:12" ht="49.5" customHeight="1">
      <c r="A56" s="42">
        <v>27</v>
      </c>
      <c r="B56" s="42">
        <v>754</v>
      </c>
      <c r="C56" s="42">
        <v>75412</v>
      </c>
      <c r="D56" s="42">
        <v>6060</v>
      </c>
      <c r="E56" s="45" t="s">
        <v>357</v>
      </c>
      <c r="F56" s="44">
        <v>60000</v>
      </c>
      <c r="G56" s="44">
        <v>60000</v>
      </c>
      <c r="H56" s="44">
        <v>60000</v>
      </c>
      <c r="I56" s="41"/>
      <c r="J56" s="41"/>
      <c r="K56" s="22"/>
      <c r="L56" s="22"/>
    </row>
    <row r="57" spans="1:12" ht="48.75" customHeight="1">
      <c r="A57" s="176" t="s">
        <v>358</v>
      </c>
      <c r="B57" s="176"/>
      <c r="C57" s="176"/>
      <c r="D57" s="176"/>
      <c r="E57" s="40"/>
      <c r="F57" s="27">
        <f>SUM(F56)</f>
        <v>60000</v>
      </c>
      <c r="G57" s="27">
        <f>SUM(G56)</f>
        <v>60000</v>
      </c>
      <c r="H57" s="27">
        <f>SUM(H56)</f>
        <v>60000</v>
      </c>
      <c r="I57" s="41"/>
      <c r="J57" s="41"/>
      <c r="K57" s="22"/>
      <c r="L57" s="22"/>
    </row>
    <row r="58" spans="1:12" ht="26.25" customHeight="1">
      <c r="A58" s="173" t="s">
        <v>286</v>
      </c>
      <c r="B58" s="173" t="s">
        <v>2</v>
      </c>
      <c r="C58" s="173" t="s">
        <v>287</v>
      </c>
      <c r="D58" s="173" t="s">
        <v>288</v>
      </c>
      <c r="E58" s="174" t="s">
        <v>289</v>
      </c>
      <c r="F58" s="174" t="s">
        <v>290</v>
      </c>
      <c r="G58" s="174" t="s">
        <v>291</v>
      </c>
      <c r="H58" s="174"/>
      <c r="I58" s="174"/>
      <c r="J58" s="174"/>
      <c r="K58" s="174"/>
      <c r="L58" s="174" t="s">
        <v>292</v>
      </c>
    </row>
    <row r="59" spans="1:12" ht="20.25" customHeight="1">
      <c r="A59" s="173"/>
      <c r="B59" s="173"/>
      <c r="C59" s="173"/>
      <c r="D59" s="173"/>
      <c r="E59" s="174"/>
      <c r="F59" s="174"/>
      <c r="G59" s="174" t="s">
        <v>293</v>
      </c>
      <c r="H59" s="174" t="s">
        <v>294</v>
      </c>
      <c r="I59" s="174"/>
      <c r="J59" s="174"/>
      <c r="K59" s="174"/>
      <c r="L59" s="174"/>
    </row>
    <row r="60" spans="1:12" ht="21" customHeight="1">
      <c r="A60" s="173"/>
      <c r="B60" s="173"/>
      <c r="C60" s="173"/>
      <c r="D60" s="173"/>
      <c r="E60" s="174"/>
      <c r="F60" s="174"/>
      <c r="G60" s="174"/>
      <c r="H60" s="174" t="s">
        <v>297</v>
      </c>
      <c r="I60" s="174" t="s">
        <v>298</v>
      </c>
      <c r="J60" s="174" t="s">
        <v>299</v>
      </c>
      <c r="K60" s="174" t="s">
        <v>300</v>
      </c>
      <c r="L60" s="174"/>
    </row>
    <row r="61" spans="1:12" ht="16.5" customHeight="1">
      <c r="A61" s="173"/>
      <c r="B61" s="173"/>
      <c r="C61" s="173"/>
      <c r="D61" s="173"/>
      <c r="E61" s="174"/>
      <c r="F61" s="174"/>
      <c r="G61" s="174"/>
      <c r="H61" s="174"/>
      <c r="I61" s="174"/>
      <c r="J61" s="174"/>
      <c r="K61" s="174"/>
      <c r="L61" s="174"/>
    </row>
    <row r="62" spans="1:12" ht="21.75" customHeight="1">
      <c r="A62" s="173"/>
      <c r="B62" s="173"/>
      <c r="C62" s="173"/>
      <c r="D62" s="173"/>
      <c r="E62" s="174"/>
      <c r="F62" s="174"/>
      <c r="G62" s="174"/>
      <c r="H62" s="174"/>
      <c r="I62" s="174"/>
      <c r="J62" s="174"/>
      <c r="K62" s="174"/>
      <c r="L62" s="174"/>
    </row>
    <row r="63" spans="1:12" ht="77.25" customHeight="1">
      <c r="A63" s="20">
        <v>28</v>
      </c>
      <c r="B63" s="20">
        <v>801</v>
      </c>
      <c r="C63" s="20">
        <v>80101</v>
      </c>
      <c r="D63" s="20">
        <v>6050</v>
      </c>
      <c r="E63" s="21" t="s">
        <v>359</v>
      </c>
      <c r="F63" s="22">
        <v>477000</v>
      </c>
      <c r="G63" s="22">
        <v>477000</v>
      </c>
      <c r="H63" s="22">
        <v>327000</v>
      </c>
      <c r="I63" s="33"/>
      <c r="J63" s="23" t="s">
        <v>360</v>
      </c>
      <c r="K63" s="22"/>
      <c r="L63" s="22"/>
    </row>
    <row r="64" spans="1:12" ht="63.75" customHeight="1">
      <c r="A64" s="20">
        <v>29</v>
      </c>
      <c r="B64" s="20">
        <v>801</v>
      </c>
      <c r="C64" s="20">
        <v>80101</v>
      </c>
      <c r="D64" s="20">
        <v>6050</v>
      </c>
      <c r="E64" s="34" t="s">
        <v>361</v>
      </c>
      <c r="F64" s="22">
        <v>155000</v>
      </c>
      <c r="G64" s="22">
        <v>155000</v>
      </c>
      <c r="H64" s="22">
        <v>105000</v>
      </c>
      <c r="I64" s="33"/>
      <c r="J64" s="23" t="s">
        <v>362</v>
      </c>
      <c r="K64" s="22"/>
      <c r="L64" s="22"/>
    </row>
    <row r="65" spans="1:12" ht="45">
      <c r="A65" s="20">
        <v>30</v>
      </c>
      <c r="B65" s="20">
        <v>801</v>
      </c>
      <c r="C65" s="20">
        <v>80101</v>
      </c>
      <c r="D65" s="20">
        <v>6050</v>
      </c>
      <c r="E65" s="34" t="s">
        <v>363</v>
      </c>
      <c r="F65" s="22">
        <v>300000</v>
      </c>
      <c r="G65" s="22">
        <v>300000</v>
      </c>
      <c r="H65" s="22">
        <v>220000</v>
      </c>
      <c r="I65" s="33"/>
      <c r="J65" s="23" t="s">
        <v>364</v>
      </c>
      <c r="K65" s="22"/>
      <c r="L65" s="22"/>
    </row>
    <row r="66" spans="1:12" ht="38.25" customHeight="1">
      <c r="A66" s="20">
        <v>31</v>
      </c>
      <c r="B66" s="20">
        <v>801</v>
      </c>
      <c r="C66" s="20">
        <v>80101</v>
      </c>
      <c r="D66" s="20">
        <v>6050</v>
      </c>
      <c r="E66" s="21" t="s">
        <v>365</v>
      </c>
      <c r="F66" s="22">
        <v>90000</v>
      </c>
      <c r="G66" s="46">
        <v>90000</v>
      </c>
      <c r="H66" s="22">
        <v>90000</v>
      </c>
      <c r="I66" s="33"/>
      <c r="J66" s="23" t="s">
        <v>314</v>
      </c>
      <c r="K66" s="22"/>
      <c r="L66" s="22"/>
    </row>
    <row r="67" spans="1:12" ht="37.5" customHeight="1">
      <c r="A67" s="20">
        <v>32</v>
      </c>
      <c r="B67" s="20">
        <v>801</v>
      </c>
      <c r="C67" s="20">
        <v>80101</v>
      </c>
      <c r="D67" s="20">
        <v>6050</v>
      </c>
      <c r="E67" s="34" t="s">
        <v>366</v>
      </c>
      <c r="F67" s="22">
        <v>140000</v>
      </c>
      <c r="G67" s="22">
        <v>140000</v>
      </c>
      <c r="H67" s="22">
        <v>90000</v>
      </c>
      <c r="I67" s="33"/>
      <c r="J67" s="23" t="s">
        <v>362</v>
      </c>
      <c r="K67" s="22"/>
      <c r="L67" s="22"/>
    </row>
    <row r="68" spans="1:12" ht="36" customHeight="1">
      <c r="A68" s="20">
        <v>33</v>
      </c>
      <c r="B68" s="20">
        <v>801</v>
      </c>
      <c r="C68" s="20">
        <v>80101</v>
      </c>
      <c r="D68" s="20">
        <v>6050</v>
      </c>
      <c r="E68" s="34" t="s">
        <v>367</v>
      </c>
      <c r="F68" s="22">
        <v>60000</v>
      </c>
      <c r="G68" s="22">
        <v>60000</v>
      </c>
      <c r="H68" s="22">
        <v>60000</v>
      </c>
      <c r="I68" s="33"/>
      <c r="J68" s="47" t="s">
        <v>368</v>
      </c>
      <c r="K68" s="22"/>
      <c r="L68" s="22"/>
    </row>
    <row r="69" spans="1:12" ht="57" customHeight="1">
      <c r="A69" s="20">
        <v>34</v>
      </c>
      <c r="B69" s="20">
        <v>801</v>
      </c>
      <c r="C69" s="20">
        <v>80101</v>
      </c>
      <c r="D69" s="20">
        <v>6050</v>
      </c>
      <c r="E69" s="34" t="s">
        <v>369</v>
      </c>
      <c r="F69" s="22">
        <v>60000</v>
      </c>
      <c r="G69" s="22">
        <v>60000</v>
      </c>
      <c r="H69" s="22">
        <v>60000</v>
      </c>
      <c r="I69" s="33"/>
      <c r="J69" s="47" t="s">
        <v>370</v>
      </c>
      <c r="K69" s="22"/>
      <c r="L69" s="22"/>
    </row>
    <row r="70" spans="1:12" ht="61.5" customHeight="1">
      <c r="A70" s="176" t="s">
        <v>371</v>
      </c>
      <c r="B70" s="176"/>
      <c r="C70" s="176"/>
      <c r="D70" s="176"/>
      <c r="E70" s="38"/>
      <c r="F70" s="27">
        <f>SUM(F63:F69)</f>
        <v>1282000</v>
      </c>
      <c r="G70" s="27">
        <f>SUM(G63:G69)</f>
        <v>1282000</v>
      </c>
      <c r="H70" s="27">
        <f>SUM(H63:H69)</f>
        <v>952000</v>
      </c>
      <c r="I70" s="48"/>
      <c r="J70" s="28" t="s">
        <v>372</v>
      </c>
      <c r="K70" s="22"/>
      <c r="L70" s="22"/>
    </row>
    <row r="71" spans="1:12" ht="17.25" customHeight="1">
      <c r="A71" s="173" t="s">
        <v>286</v>
      </c>
      <c r="B71" s="173" t="s">
        <v>2</v>
      </c>
      <c r="C71" s="173" t="s">
        <v>287</v>
      </c>
      <c r="D71" s="173" t="s">
        <v>288</v>
      </c>
      <c r="E71" s="174" t="s">
        <v>289</v>
      </c>
      <c r="F71" s="174" t="s">
        <v>290</v>
      </c>
      <c r="G71" s="174" t="s">
        <v>291</v>
      </c>
      <c r="H71" s="174"/>
      <c r="I71" s="174"/>
      <c r="J71" s="174"/>
      <c r="K71" s="174"/>
      <c r="L71" s="174" t="s">
        <v>292</v>
      </c>
    </row>
    <row r="72" spans="1:12" ht="21.75" customHeight="1">
      <c r="A72" s="173"/>
      <c r="B72" s="173"/>
      <c r="C72" s="173"/>
      <c r="D72" s="173"/>
      <c r="E72" s="174"/>
      <c r="F72" s="174"/>
      <c r="G72" s="174" t="s">
        <v>293</v>
      </c>
      <c r="H72" s="174" t="s">
        <v>294</v>
      </c>
      <c r="I72" s="174"/>
      <c r="J72" s="174"/>
      <c r="K72" s="174"/>
      <c r="L72" s="174"/>
    </row>
    <row r="73" spans="1:12" ht="19.5" customHeight="1">
      <c r="A73" s="173"/>
      <c r="B73" s="173"/>
      <c r="C73" s="173"/>
      <c r="D73" s="173"/>
      <c r="E73" s="174"/>
      <c r="F73" s="174"/>
      <c r="G73" s="174"/>
      <c r="H73" s="174" t="s">
        <v>297</v>
      </c>
      <c r="I73" s="174" t="s">
        <v>298</v>
      </c>
      <c r="J73" s="174" t="s">
        <v>299</v>
      </c>
      <c r="K73" s="174" t="s">
        <v>300</v>
      </c>
      <c r="L73" s="174"/>
    </row>
    <row r="74" spans="1:12" ht="21" customHeight="1">
      <c r="A74" s="173"/>
      <c r="B74" s="173"/>
      <c r="C74" s="173"/>
      <c r="D74" s="173"/>
      <c r="E74" s="174"/>
      <c r="F74" s="174"/>
      <c r="G74" s="174"/>
      <c r="H74" s="174"/>
      <c r="I74" s="174"/>
      <c r="J74" s="174"/>
      <c r="K74" s="174"/>
      <c r="L74" s="174"/>
    </row>
    <row r="75" spans="1:12" ht="9" customHeight="1">
      <c r="A75" s="173"/>
      <c r="B75" s="173"/>
      <c r="C75" s="173"/>
      <c r="D75" s="173"/>
      <c r="E75" s="174"/>
      <c r="F75" s="174"/>
      <c r="G75" s="174"/>
      <c r="H75" s="174"/>
      <c r="I75" s="174"/>
      <c r="J75" s="174"/>
      <c r="K75" s="174"/>
      <c r="L75" s="174"/>
    </row>
    <row r="76" spans="1:12" ht="35.25" customHeight="1">
      <c r="A76" s="20">
        <v>35</v>
      </c>
      <c r="B76" s="20">
        <v>900</v>
      </c>
      <c r="C76" s="20">
        <v>90015</v>
      </c>
      <c r="D76" s="20">
        <v>6050</v>
      </c>
      <c r="E76" s="34" t="s">
        <v>373</v>
      </c>
      <c r="F76" s="22">
        <v>120000</v>
      </c>
      <c r="G76" s="22">
        <v>120000</v>
      </c>
      <c r="H76" s="22">
        <v>120000</v>
      </c>
      <c r="I76" s="22"/>
      <c r="J76" s="47" t="s">
        <v>370</v>
      </c>
      <c r="K76" s="22"/>
      <c r="L76" s="22"/>
    </row>
    <row r="77" spans="1:12" ht="54.75" customHeight="1" thickBot="1">
      <c r="A77" s="175" t="s">
        <v>374</v>
      </c>
      <c r="B77" s="175"/>
      <c r="C77" s="175"/>
      <c r="D77" s="175"/>
      <c r="E77" s="34"/>
      <c r="F77" s="30">
        <f>SUM(F76:F76)</f>
        <v>120000</v>
      </c>
      <c r="G77" s="30">
        <f>G76</f>
        <v>120000</v>
      </c>
      <c r="H77" s="30">
        <f>H76</f>
        <v>120000</v>
      </c>
      <c r="I77" s="22"/>
      <c r="J77" s="28" t="s">
        <v>375</v>
      </c>
      <c r="K77" s="22"/>
      <c r="L77" s="22"/>
    </row>
    <row r="78" spans="1:12" ht="45.75" customHeight="1" thickBot="1">
      <c r="A78" s="20">
        <v>36</v>
      </c>
      <c r="B78" s="20">
        <v>921</v>
      </c>
      <c r="C78" s="20">
        <v>92109</v>
      </c>
      <c r="D78" s="20">
        <v>6050</v>
      </c>
      <c r="E78" s="34" t="s">
        <v>376</v>
      </c>
      <c r="F78" s="22">
        <v>170000</v>
      </c>
      <c r="G78" s="22">
        <v>170000</v>
      </c>
      <c r="H78" s="22">
        <v>170000</v>
      </c>
      <c r="I78" s="22"/>
      <c r="J78" s="47" t="s">
        <v>370</v>
      </c>
      <c r="K78" s="22"/>
      <c r="L78" s="22"/>
    </row>
    <row r="79" spans="1:12" ht="39.75" customHeight="1">
      <c r="A79" s="175" t="s">
        <v>377</v>
      </c>
      <c r="B79" s="175"/>
      <c r="C79" s="175"/>
      <c r="D79" s="175"/>
      <c r="E79" s="34"/>
      <c r="F79" s="30">
        <f>SUM(F78)</f>
        <v>170000</v>
      </c>
      <c r="G79" s="30">
        <f>SUM(G78)</f>
        <v>170000</v>
      </c>
      <c r="H79" s="30">
        <v>170000</v>
      </c>
      <c r="I79" s="22"/>
      <c r="J79" s="47" t="s">
        <v>370</v>
      </c>
      <c r="K79" s="22"/>
      <c r="L79" s="22"/>
    </row>
    <row r="80" spans="1:12" ht="38.25">
      <c r="A80" s="173" t="s">
        <v>6</v>
      </c>
      <c r="B80" s="173"/>
      <c r="C80" s="173"/>
      <c r="D80" s="173"/>
      <c r="E80" s="173"/>
      <c r="F80" s="49">
        <f>F24+F28+F42+F51+F53+F55+F57+F70+F77+F79</f>
        <v>26386105</v>
      </c>
      <c r="G80" s="49">
        <f>G24+G28+G42+G51+G53+G55+G57+G70+G77+G79</f>
        <v>26386105</v>
      </c>
      <c r="H80" s="49">
        <f>H24+H28+H42+H51+H53+H55+H57+H70+H77+H79</f>
        <v>8201965</v>
      </c>
      <c r="I80" s="49">
        <f>I24+I28+I42+I53+I55+I57+I70+I77+I79</f>
        <v>3177500</v>
      </c>
      <c r="J80" s="50" t="s">
        <v>511</v>
      </c>
      <c r="K80" s="51"/>
      <c r="L80" s="51"/>
    </row>
    <row r="81" ht="9" customHeight="1"/>
    <row r="82" spans="1:6" ht="12.75">
      <c r="A82" s="31" t="s">
        <v>302</v>
      </c>
      <c r="B82" s="31"/>
      <c r="C82" s="31"/>
      <c r="D82" s="31"/>
      <c r="E82" s="31"/>
      <c r="F82" s="31"/>
    </row>
    <row r="83" spans="1:6" ht="12.75">
      <c r="A83" s="31" t="s">
        <v>303</v>
      </c>
      <c r="B83" s="31"/>
      <c r="C83" s="31"/>
      <c r="D83" s="31"/>
      <c r="E83" s="31"/>
      <c r="F83" s="31"/>
    </row>
    <row r="84" spans="1:6" ht="12.75">
      <c r="A84" s="31" t="s">
        <v>304</v>
      </c>
      <c r="B84" s="31"/>
      <c r="C84" s="31"/>
      <c r="D84" s="31"/>
      <c r="E84" s="31"/>
      <c r="F84" s="31"/>
    </row>
    <row r="85" spans="1:6" ht="12.75">
      <c r="A85" s="31" t="s">
        <v>305</v>
      </c>
      <c r="B85" s="31"/>
      <c r="C85" s="31"/>
      <c r="D85" s="31"/>
      <c r="E85" s="31"/>
      <c r="F85" s="31"/>
    </row>
    <row r="86" spans="1:6" ht="7.5" customHeight="1">
      <c r="A86" s="31"/>
      <c r="B86" s="31"/>
      <c r="C86" s="31"/>
      <c r="D86" s="31"/>
      <c r="E86" s="31"/>
      <c r="F86" s="31"/>
    </row>
    <row r="87" spans="1:6" ht="12.75">
      <c r="A87" s="32" t="s">
        <v>306</v>
      </c>
      <c r="B87" s="31"/>
      <c r="C87" s="31"/>
      <c r="D87" s="31"/>
      <c r="E87" s="31"/>
      <c r="F87" s="31"/>
    </row>
    <row r="88" ht="12.75">
      <c r="A88" s="12" t="s">
        <v>522</v>
      </c>
    </row>
  </sheetData>
  <sheetProtection/>
  <mergeCells count="97">
    <mergeCell ref="F17:F21"/>
    <mergeCell ref="G17:K17"/>
    <mergeCell ref="L17:L21"/>
    <mergeCell ref="G18:G21"/>
    <mergeCell ref="H18:K18"/>
    <mergeCell ref="H19:H21"/>
    <mergeCell ref="I19:I21"/>
    <mergeCell ref="J19:J21"/>
    <mergeCell ref="K19:K21"/>
    <mergeCell ref="A79:D79"/>
    <mergeCell ref="A80:E80"/>
    <mergeCell ref="A17:A21"/>
    <mergeCell ref="B17:B21"/>
    <mergeCell ref="C17:C21"/>
    <mergeCell ref="D17:D21"/>
    <mergeCell ref="E17:E21"/>
    <mergeCell ref="A77:D77"/>
    <mergeCell ref="A70:D70"/>
    <mergeCell ref="A71:A75"/>
    <mergeCell ref="G71:K71"/>
    <mergeCell ref="L71:L75"/>
    <mergeCell ref="G72:G75"/>
    <mergeCell ref="H72:K72"/>
    <mergeCell ref="H73:H75"/>
    <mergeCell ref="I73:I75"/>
    <mergeCell ref="J73:J75"/>
    <mergeCell ref="K73:K75"/>
    <mergeCell ref="B71:B75"/>
    <mergeCell ref="C71:C75"/>
    <mergeCell ref="D71:D75"/>
    <mergeCell ref="E71:E75"/>
    <mergeCell ref="E58:E62"/>
    <mergeCell ref="F58:F62"/>
    <mergeCell ref="F71:F75"/>
    <mergeCell ref="G58:K58"/>
    <mergeCell ref="L58:L62"/>
    <mergeCell ref="G59:G62"/>
    <mergeCell ref="H59:K59"/>
    <mergeCell ref="H60:H62"/>
    <mergeCell ref="I60:I62"/>
    <mergeCell ref="J60:J62"/>
    <mergeCell ref="K60:K62"/>
    <mergeCell ref="A51:D51"/>
    <mergeCell ref="A53:D53"/>
    <mergeCell ref="A55:D55"/>
    <mergeCell ref="A57:D57"/>
    <mergeCell ref="A58:A62"/>
    <mergeCell ref="B58:B62"/>
    <mergeCell ref="C58:C62"/>
    <mergeCell ref="D58:D62"/>
    <mergeCell ref="F43:F47"/>
    <mergeCell ref="G43:K43"/>
    <mergeCell ref="L43:L47"/>
    <mergeCell ref="G44:G47"/>
    <mergeCell ref="H44:K44"/>
    <mergeCell ref="H45:H47"/>
    <mergeCell ref="I45:I47"/>
    <mergeCell ref="J45:J47"/>
    <mergeCell ref="K45:K47"/>
    <mergeCell ref="A42:D42"/>
    <mergeCell ref="A43:A47"/>
    <mergeCell ref="B43:B47"/>
    <mergeCell ref="C43:C47"/>
    <mergeCell ref="D43:D47"/>
    <mergeCell ref="E43:E47"/>
    <mergeCell ref="E29:E33"/>
    <mergeCell ref="F29:F33"/>
    <mergeCell ref="G29:K29"/>
    <mergeCell ref="L29:L33"/>
    <mergeCell ref="G30:G33"/>
    <mergeCell ref="H30:K30"/>
    <mergeCell ref="H31:H33"/>
    <mergeCell ref="I31:I33"/>
    <mergeCell ref="J31:J33"/>
    <mergeCell ref="K31:K33"/>
    <mergeCell ref="A24:D24"/>
    <mergeCell ref="A28:D28"/>
    <mergeCell ref="A29:A33"/>
    <mergeCell ref="B29:B33"/>
    <mergeCell ref="C29:C33"/>
    <mergeCell ref="D29:D33"/>
    <mergeCell ref="G5:G8"/>
    <mergeCell ref="H5:K5"/>
    <mergeCell ref="H6:H8"/>
    <mergeCell ref="I6:I8"/>
    <mergeCell ref="J6:J8"/>
    <mergeCell ref="K6:K8"/>
    <mergeCell ref="A1:L1"/>
    <mergeCell ref="A2:L2"/>
    <mergeCell ref="A4:A8"/>
    <mergeCell ref="B4:B8"/>
    <mergeCell ref="C4:C8"/>
    <mergeCell ref="D4:D8"/>
    <mergeCell ref="E4:E8"/>
    <mergeCell ref="F4:F8"/>
    <mergeCell ref="G4:K4"/>
    <mergeCell ref="L4:L8"/>
  </mergeCells>
  <printOptions horizontalCentered="1"/>
  <pageMargins left="0.25" right="0.25" top="0.75" bottom="0.75" header="0.3" footer="0.5118055555555556"/>
  <pageSetup horizontalDpi="300" verticalDpi="300" orientation="landscape" paperSize="9" scale="95" r:id="rId1"/>
  <headerFooter alignWithMargins="0">
    <oddHeader xml:space="preserve">&amp;R&amp;9Załącznik nr &amp;A
do uchwały Rady Gminy nr 135/XXVI/2008  
z dnia 29.12.2008 roku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29"/>
  <sheetViews>
    <sheetView view="pageLayout" workbookViewId="0" topLeftCell="A1">
      <selection activeCell="E4" sqref="E4"/>
    </sheetView>
  </sheetViews>
  <sheetFormatPr defaultColWidth="9.00390625" defaultRowHeight="12.75"/>
  <cols>
    <col min="1" max="1" width="4.75390625" style="5" customWidth="1"/>
    <col min="2" max="2" width="40.125" style="5" customWidth="1"/>
    <col min="3" max="3" width="14.00390625" style="5" customWidth="1"/>
    <col min="4" max="4" width="17.125" style="5" customWidth="1"/>
    <col min="5" max="5" width="9.125" style="5" customWidth="1"/>
    <col min="6" max="6" width="12.25390625" style="5" customWidth="1"/>
    <col min="7" max="16384" width="9.125" style="5" customWidth="1"/>
  </cols>
  <sheetData>
    <row r="1" spans="1:4" ht="15" customHeight="1">
      <c r="A1" s="178" t="s">
        <v>378</v>
      </c>
      <c r="B1" s="178"/>
      <c r="C1" s="178"/>
      <c r="D1" s="178"/>
    </row>
    <row r="2" ht="6.75" customHeight="1">
      <c r="A2" s="52"/>
    </row>
    <row r="3" ht="12.75">
      <c r="D3" s="53"/>
    </row>
    <row r="4" ht="15" customHeight="1">
      <c r="D4" s="53" t="s">
        <v>285</v>
      </c>
    </row>
    <row r="5" spans="1:4" ht="15" customHeight="1">
      <c r="A5" s="168" t="s">
        <v>286</v>
      </c>
      <c r="B5" s="168" t="s">
        <v>379</v>
      </c>
      <c r="C5" s="169" t="s">
        <v>380</v>
      </c>
      <c r="D5" s="169" t="s">
        <v>381</v>
      </c>
    </row>
    <row r="6" spans="1:4" ht="15.75" customHeight="1">
      <c r="A6" s="168"/>
      <c r="B6" s="168"/>
      <c r="C6" s="168"/>
      <c r="D6" s="169"/>
    </row>
    <row r="7" spans="1:4" s="54" customFormat="1" ht="9.75" customHeight="1">
      <c r="A7" s="168"/>
      <c r="B7" s="168"/>
      <c r="C7" s="168"/>
      <c r="D7" s="169"/>
    </row>
    <row r="8" spans="1:4" s="57" customFormat="1" ht="13.5" customHeight="1">
      <c r="A8" s="55">
        <v>1</v>
      </c>
      <c r="B8" s="55">
        <v>2</v>
      </c>
      <c r="C8" s="55">
        <v>3</v>
      </c>
      <c r="D8" s="56">
        <v>4</v>
      </c>
    </row>
    <row r="9" spans="1:4" ht="15.75" customHeight="1">
      <c r="A9" s="58" t="s">
        <v>382</v>
      </c>
      <c r="B9" s="59" t="s">
        <v>383</v>
      </c>
      <c r="C9" s="58"/>
      <c r="D9" s="60">
        <v>26130000</v>
      </c>
    </row>
    <row r="10" spans="1:4" ht="14.25" customHeight="1">
      <c r="A10" s="58" t="s">
        <v>384</v>
      </c>
      <c r="B10" s="59" t="s">
        <v>385</v>
      </c>
      <c r="C10" s="58"/>
      <c r="D10" s="61">
        <v>34807500</v>
      </c>
    </row>
    <row r="11" spans="1:4" ht="18.75" customHeight="1">
      <c r="A11" s="58" t="s">
        <v>386</v>
      </c>
      <c r="B11" s="59" t="s">
        <v>387</v>
      </c>
      <c r="C11" s="62"/>
      <c r="D11" s="61">
        <f>D9-D10</f>
        <v>-8677500</v>
      </c>
    </row>
    <row r="12" spans="1:4" ht="21.75" customHeight="1">
      <c r="A12" s="177" t="s">
        <v>388</v>
      </c>
      <c r="B12" s="177"/>
      <c r="C12" s="62"/>
      <c r="D12" s="63">
        <f>D13+D14+D15+D16+D17+D18+D19+D20</f>
        <v>9977500</v>
      </c>
    </row>
    <row r="13" spans="1:4" ht="18.75" customHeight="1">
      <c r="A13" s="58" t="s">
        <v>382</v>
      </c>
      <c r="B13" s="64" t="s">
        <v>389</v>
      </c>
      <c r="C13" s="58" t="s">
        <v>390</v>
      </c>
      <c r="D13" s="63">
        <v>6500000</v>
      </c>
    </row>
    <row r="14" spans="1:6" ht="31.5" customHeight="1">
      <c r="A14" s="65" t="s">
        <v>384</v>
      </c>
      <c r="B14" s="62" t="s">
        <v>391</v>
      </c>
      <c r="C14" s="58" t="s">
        <v>390</v>
      </c>
      <c r="D14" s="66">
        <v>3177500</v>
      </c>
      <c r="F14" s="67"/>
    </row>
    <row r="15" spans="1:4" ht="25.5" customHeight="1">
      <c r="A15" s="58" t="s">
        <v>386</v>
      </c>
      <c r="B15" s="68" t="s">
        <v>392</v>
      </c>
      <c r="C15" s="58" t="s">
        <v>393</v>
      </c>
      <c r="D15" s="63"/>
    </row>
    <row r="16" spans="1:4" ht="15" customHeight="1">
      <c r="A16" s="65" t="s">
        <v>394</v>
      </c>
      <c r="B16" s="62" t="s">
        <v>395</v>
      </c>
      <c r="C16" s="58" t="s">
        <v>396</v>
      </c>
      <c r="D16" s="63"/>
    </row>
    <row r="17" spans="1:4" ht="16.5" customHeight="1">
      <c r="A17" s="58" t="s">
        <v>397</v>
      </c>
      <c r="B17" s="62" t="s">
        <v>398</v>
      </c>
      <c r="C17" s="58" t="s">
        <v>399</v>
      </c>
      <c r="D17" s="63"/>
    </row>
    <row r="18" spans="1:4" ht="15" customHeight="1">
      <c r="A18" s="65" t="s">
        <v>400</v>
      </c>
      <c r="B18" s="62" t="s">
        <v>401</v>
      </c>
      <c r="C18" s="58" t="s">
        <v>402</v>
      </c>
      <c r="D18" s="69"/>
    </row>
    <row r="19" spans="1:4" ht="15" customHeight="1">
      <c r="A19" s="58" t="s">
        <v>403</v>
      </c>
      <c r="B19" s="62" t="s">
        <v>404</v>
      </c>
      <c r="C19" s="58" t="s">
        <v>405</v>
      </c>
      <c r="D19" s="63"/>
    </row>
    <row r="20" spans="1:4" ht="18.75" customHeight="1">
      <c r="A20" s="58" t="s">
        <v>406</v>
      </c>
      <c r="B20" s="70" t="s">
        <v>407</v>
      </c>
      <c r="C20" s="58" t="s">
        <v>408</v>
      </c>
      <c r="D20" s="63">
        <v>300000</v>
      </c>
    </row>
    <row r="21" spans="1:4" ht="16.5" customHeight="1">
      <c r="A21" s="177" t="s">
        <v>409</v>
      </c>
      <c r="B21" s="177"/>
      <c r="C21" s="58"/>
      <c r="D21" s="63">
        <f>D22+D23+D24+D25+D26+D27+D28</f>
        <v>1300000</v>
      </c>
    </row>
    <row r="22" spans="1:4" ht="13.5" customHeight="1">
      <c r="A22" s="58" t="s">
        <v>382</v>
      </c>
      <c r="B22" s="62" t="s">
        <v>410</v>
      </c>
      <c r="C22" s="58" t="s">
        <v>411</v>
      </c>
      <c r="D22" s="63">
        <v>600000</v>
      </c>
    </row>
    <row r="23" spans="1:4" ht="38.25" customHeight="1">
      <c r="A23" s="65" t="s">
        <v>384</v>
      </c>
      <c r="B23" s="71" t="s">
        <v>412</v>
      </c>
      <c r="C23" s="65" t="s">
        <v>411</v>
      </c>
      <c r="D23" s="66">
        <v>700000</v>
      </c>
    </row>
    <row r="24" spans="1:4" ht="36">
      <c r="A24" s="58" t="s">
        <v>386</v>
      </c>
      <c r="B24" s="72" t="s">
        <v>413</v>
      </c>
      <c r="C24" s="58" t="s">
        <v>414</v>
      </c>
      <c r="D24" s="61"/>
    </row>
    <row r="25" spans="1:4" ht="15.75" customHeight="1">
      <c r="A25" s="65" t="s">
        <v>394</v>
      </c>
      <c r="B25" s="71" t="s">
        <v>415</v>
      </c>
      <c r="C25" s="65" t="s">
        <v>416</v>
      </c>
      <c r="D25" s="73"/>
    </row>
    <row r="26" spans="1:4" ht="15" customHeight="1">
      <c r="A26" s="58" t="s">
        <v>397</v>
      </c>
      <c r="B26" s="62" t="s">
        <v>417</v>
      </c>
      <c r="C26" s="58" t="s">
        <v>418</v>
      </c>
      <c r="D26" s="61"/>
    </row>
    <row r="27" spans="1:6" ht="16.5" customHeight="1">
      <c r="A27" s="74" t="s">
        <v>400</v>
      </c>
      <c r="B27" s="70" t="s">
        <v>419</v>
      </c>
      <c r="C27" s="74" t="s">
        <v>420</v>
      </c>
      <c r="D27" s="75"/>
      <c r="E27" s="76"/>
      <c r="F27" s="76"/>
    </row>
    <row r="28" spans="1:4" ht="12.75">
      <c r="A28" s="74" t="s">
        <v>403</v>
      </c>
      <c r="B28" s="70" t="s">
        <v>421</v>
      </c>
      <c r="C28" s="77" t="s">
        <v>422</v>
      </c>
      <c r="D28" s="78"/>
    </row>
    <row r="29" spans="1:3" ht="12.75">
      <c r="A29" s="79"/>
      <c r="B29" s="80"/>
      <c r="C29" s="81"/>
    </row>
  </sheetData>
  <sheetProtection/>
  <mergeCells count="7">
    <mergeCell ref="A21:B21"/>
    <mergeCell ref="A1:D1"/>
    <mergeCell ref="A5:A7"/>
    <mergeCell ref="B5:B7"/>
    <mergeCell ref="C5:C7"/>
    <mergeCell ref="D5:D7"/>
    <mergeCell ref="A12:B12"/>
  </mergeCells>
  <printOptions horizontalCentered="1"/>
  <pageMargins left="0.39375" right="0.39375" top="1.28125" bottom="0.5902777777777778" header="0.5" footer="0.5118055555555556"/>
  <pageSetup horizontalDpi="300" verticalDpi="300" orientation="portrait" paperSize="9" r:id="rId1"/>
  <headerFooter alignWithMargins="0">
    <oddHeader>&amp;RZałącznik nr &amp;A
do uchwały Rady Gminy nr 135/XXVI/2008  
z dnia 29.12.2008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47"/>
  <sheetViews>
    <sheetView view="pageLayout" workbookViewId="0" topLeftCell="A1">
      <selection activeCell="L3" sqref="L3"/>
    </sheetView>
  </sheetViews>
  <sheetFormatPr defaultColWidth="9.00390625" defaultRowHeight="12.75"/>
  <cols>
    <col min="1" max="1" width="5.625" style="5" customWidth="1"/>
    <col min="2" max="2" width="8.875" style="5" customWidth="1"/>
    <col min="3" max="3" width="6.875" style="5" customWidth="1"/>
    <col min="4" max="4" width="14.25390625" style="5" customWidth="1"/>
    <col min="5" max="5" width="14.875" style="5" customWidth="1"/>
    <col min="6" max="6" width="13.625" style="5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0" t="s">
        <v>423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.75" customHeight="1">
      <c r="A2" s="168" t="s">
        <v>2</v>
      </c>
      <c r="B2" s="168" t="s">
        <v>110</v>
      </c>
      <c r="C2" s="168" t="s">
        <v>111</v>
      </c>
      <c r="D2" s="169" t="s">
        <v>424</v>
      </c>
      <c r="E2" s="169" t="s">
        <v>425</v>
      </c>
      <c r="F2" s="169" t="s">
        <v>113</v>
      </c>
      <c r="G2" s="169"/>
      <c r="H2" s="169"/>
      <c r="I2" s="169"/>
      <c r="J2" s="169"/>
    </row>
    <row r="3" spans="1:10" ht="12.75" customHeight="1">
      <c r="A3" s="168"/>
      <c r="B3" s="168"/>
      <c r="C3" s="168"/>
      <c r="D3" s="169"/>
      <c r="E3" s="169"/>
      <c r="F3" s="169" t="s">
        <v>426</v>
      </c>
      <c r="G3" s="169" t="s">
        <v>7</v>
      </c>
      <c r="H3" s="169"/>
      <c r="I3" s="169"/>
      <c r="J3" s="169" t="s">
        <v>427</v>
      </c>
    </row>
    <row r="4" spans="1:10" ht="25.5">
      <c r="A4" s="168"/>
      <c r="B4" s="168"/>
      <c r="C4" s="168"/>
      <c r="D4" s="169"/>
      <c r="E4" s="169"/>
      <c r="F4" s="169"/>
      <c r="G4" s="4" t="s">
        <v>428</v>
      </c>
      <c r="H4" s="4" t="s">
        <v>429</v>
      </c>
      <c r="I4" s="4" t="s">
        <v>430</v>
      </c>
      <c r="J4" s="169"/>
    </row>
    <row r="5" spans="1:10" ht="12.75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</row>
    <row r="6" spans="1:10" ht="12.75">
      <c r="A6" s="83">
        <v>750</v>
      </c>
      <c r="B6" s="83">
        <v>75011</v>
      </c>
      <c r="C6" s="84">
        <v>2010</v>
      </c>
      <c r="D6" s="85">
        <v>67944</v>
      </c>
      <c r="E6" s="85">
        <v>67944</v>
      </c>
      <c r="F6" s="86">
        <v>67944</v>
      </c>
      <c r="G6" s="86"/>
      <c r="H6" s="86"/>
      <c r="I6" s="87"/>
      <c r="J6" s="87"/>
    </row>
    <row r="7" spans="1:10" ht="12.75">
      <c r="A7" s="88"/>
      <c r="B7" s="88"/>
      <c r="C7" s="89">
        <v>4010</v>
      </c>
      <c r="D7" s="87"/>
      <c r="E7" s="90">
        <v>48800</v>
      </c>
      <c r="F7" s="90">
        <v>48800</v>
      </c>
      <c r="G7" s="90">
        <v>48800</v>
      </c>
      <c r="H7" s="87"/>
      <c r="I7" s="87"/>
      <c r="J7" s="87"/>
    </row>
    <row r="8" spans="1:10" ht="12.75">
      <c r="A8" s="88"/>
      <c r="B8" s="88"/>
      <c r="C8" s="89">
        <v>4040</v>
      </c>
      <c r="D8" s="87"/>
      <c r="E8" s="90">
        <v>4100</v>
      </c>
      <c r="F8" s="90">
        <v>4100</v>
      </c>
      <c r="G8" s="91">
        <v>4100</v>
      </c>
      <c r="H8" s="90"/>
      <c r="I8" s="87"/>
      <c r="J8" s="87"/>
    </row>
    <row r="9" spans="1:10" ht="12.75">
      <c r="A9" s="88"/>
      <c r="B9" s="88"/>
      <c r="C9" s="89">
        <v>4110</v>
      </c>
      <c r="D9" s="87"/>
      <c r="E9" s="90">
        <v>9500</v>
      </c>
      <c r="F9" s="90">
        <v>9500</v>
      </c>
      <c r="G9" s="87"/>
      <c r="H9" s="90">
        <v>9500</v>
      </c>
      <c r="I9" s="87"/>
      <c r="J9" s="87"/>
    </row>
    <row r="10" spans="1:10" ht="12.75">
      <c r="A10" s="88"/>
      <c r="B10" s="88"/>
      <c r="C10" s="89">
        <v>4120</v>
      </c>
      <c r="D10" s="87"/>
      <c r="E10" s="90">
        <v>1300</v>
      </c>
      <c r="F10" s="90">
        <v>1300</v>
      </c>
      <c r="G10" s="87"/>
      <c r="H10" s="90">
        <v>1300</v>
      </c>
      <c r="I10" s="87"/>
      <c r="J10" s="87"/>
    </row>
    <row r="11" spans="1:10" ht="12.75">
      <c r="A11" s="88"/>
      <c r="B11" s="88"/>
      <c r="C11" s="89">
        <v>4210</v>
      </c>
      <c r="D11" s="87"/>
      <c r="E11" s="90">
        <v>1744</v>
      </c>
      <c r="F11" s="90">
        <v>1744</v>
      </c>
      <c r="G11" s="87"/>
      <c r="H11" s="87"/>
      <c r="I11" s="87"/>
      <c r="J11" s="87"/>
    </row>
    <row r="12" spans="1:10" ht="12.75">
      <c r="A12" s="88"/>
      <c r="B12" s="88"/>
      <c r="C12" s="89">
        <v>4440</v>
      </c>
      <c r="D12" s="87"/>
      <c r="E12" s="90">
        <v>2500</v>
      </c>
      <c r="F12" s="90">
        <v>2500</v>
      </c>
      <c r="G12" s="87"/>
      <c r="H12" s="87"/>
      <c r="I12" s="87"/>
      <c r="J12" s="87"/>
    </row>
    <row r="13" spans="1:10" ht="12.75">
      <c r="A13" s="84">
        <v>751</v>
      </c>
      <c r="B13" s="84">
        <v>75101</v>
      </c>
      <c r="C13" s="84">
        <v>2010</v>
      </c>
      <c r="D13" s="86">
        <v>1968</v>
      </c>
      <c r="E13" s="86">
        <v>1968</v>
      </c>
      <c r="F13" s="86">
        <v>1968</v>
      </c>
      <c r="G13" s="86"/>
      <c r="H13" s="86"/>
      <c r="I13" s="91"/>
      <c r="J13" s="91"/>
    </row>
    <row r="14" spans="1:10" ht="12.75">
      <c r="A14" s="88"/>
      <c r="B14" s="88"/>
      <c r="C14" s="92">
        <v>4110</v>
      </c>
      <c r="D14" s="91"/>
      <c r="E14" s="91">
        <v>260</v>
      </c>
      <c r="F14" s="91">
        <v>260</v>
      </c>
      <c r="G14" s="91"/>
      <c r="H14" s="91">
        <v>260</v>
      </c>
      <c r="I14" s="91"/>
      <c r="J14" s="91"/>
    </row>
    <row r="15" spans="1:10" ht="12.75">
      <c r="A15" s="88"/>
      <c r="B15" s="88"/>
      <c r="C15" s="92">
        <v>4120</v>
      </c>
      <c r="D15" s="91"/>
      <c r="E15" s="91">
        <v>37</v>
      </c>
      <c r="F15" s="91">
        <v>37</v>
      </c>
      <c r="G15" s="91"/>
      <c r="H15" s="91">
        <v>37</v>
      </c>
      <c r="I15" s="91"/>
      <c r="J15" s="91"/>
    </row>
    <row r="16" spans="1:10" ht="12.75">
      <c r="A16" s="88"/>
      <c r="B16" s="88"/>
      <c r="C16" s="92">
        <v>4170</v>
      </c>
      <c r="D16" s="91"/>
      <c r="E16" s="91">
        <v>1500</v>
      </c>
      <c r="F16" s="91">
        <v>1500</v>
      </c>
      <c r="G16" s="91">
        <v>1500</v>
      </c>
      <c r="H16" s="91"/>
      <c r="I16" s="91"/>
      <c r="J16" s="91"/>
    </row>
    <row r="17" spans="1:10" ht="12.75">
      <c r="A17" s="88"/>
      <c r="B17" s="88"/>
      <c r="C17" s="92">
        <v>4210</v>
      </c>
      <c r="D17" s="91"/>
      <c r="E17" s="91">
        <v>171</v>
      </c>
      <c r="F17" s="91">
        <v>171</v>
      </c>
      <c r="G17" s="91"/>
      <c r="H17" s="91"/>
      <c r="I17" s="91"/>
      <c r="J17" s="91"/>
    </row>
    <row r="18" spans="1:10" ht="12.75">
      <c r="A18" s="84">
        <v>754</v>
      </c>
      <c r="B18" s="84">
        <v>75414</v>
      </c>
      <c r="C18" s="84">
        <v>2010</v>
      </c>
      <c r="D18" s="86">
        <v>400</v>
      </c>
      <c r="E18" s="86">
        <v>400</v>
      </c>
      <c r="F18" s="86">
        <v>400</v>
      </c>
      <c r="G18" s="86"/>
      <c r="H18" s="91"/>
      <c r="I18" s="91"/>
      <c r="J18" s="91"/>
    </row>
    <row r="19" spans="1:10" ht="12.75">
      <c r="A19" s="88"/>
      <c r="B19" s="88"/>
      <c r="C19" s="92">
        <v>4170</v>
      </c>
      <c r="D19" s="91"/>
      <c r="E19" s="91">
        <v>250</v>
      </c>
      <c r="F19" s="91">
        <v>250</v>
      </c>
      <c r="G19" s="91">
        <v>250</v>
      </c>
      <c r="H19" s="91"/>
      <c r="I19" s="91"/>
      <c r="J19" s="91"/>
    </row>
    <row r="20" spans="1:10" ht="12.75">
      <c r="A20" s="88"/>
      <c r="B20" s="88"/>
      <c r="C20" s="92">
        <v>4210</v>
      </c>
      <c r="D20" s="91"/>
      <c r="E20" s="91">
        <v>80</v>
      </c>
      <c r="F20" s="91">
        <v>80</v>
      </c>
      <c r="G20" s="91"/>
      <c r="H20" s="91"/>
      <c r="I20" s="91"/>
      <c r="J20" s="91"/>
    </row>
    <row r="21" spans="1:10" ht="12.75">
      <c r="A21" s="88"/>
      <c r="B21" s="88"/>
      <c r="C21" s="92">
        <v>4300</v>
      </c>
      <c r="D21" s="91"/>
      <c r="E21" s="91">
        <v>70</v>
      </c>
      <c r="F21" s="91">
        <v>70</v>
      </c>
      <c r="G21" s="91"/>
      <c r="H21" s="91"/>
      <c r="I21" s="91"/>
      <c r="J21" s="91"/>
    </row>
    <row r="22" spans="1:10" ht="12.75">
      <c r="A22" s="84">
        <v>852</v>
      </c>
      <c r="B22" s="84">
        <v>85212</v>
      </c>
      <c r="C22" s="84">
        <v>2010</v>
      </c>
      <c r="D22" s="86">
        <v>3810000</v>
      </c>
      <c r="E22" s="86">
        <v>3810000</v>
      </c>
      <c r="F22" s="86">
        <v>3810000</v>
      </c>
      <c r="G22" s="86"/>
      <c r="H22" s="86"/>
      <c r="I22" s="86"/>
      <c r="J22" s="91"/>
    </row>
    <row r="23" spans="1:10" ht="12.75">
      <c r="A23" s="88"/>
      <c r="B23" s="88"/>
      <c r="C23" s="92">
        <v>3020</v>
      </c>
      <c r="D23" s="91"/>
      <c r="E23" s="91">
        <v>500</v>
      </c>
      <c r="F23" s="91">
        <v>500</v>
      </c>
      <c r="G23" s="91"/>
      <c r="H23" s="91"/>
      <c r="I23" s="91"/>
      <c r="J23" s="91"/>
    </row>
    <row r="24" spans="1:10" ht="12.75">
      <c r="A24" s="88"/>
      <c r="B24" s="88"/>
      <c r="C24" s="92">
        <v>3110</v>
      </c>
      <c r="D24" s="91"/>
      <c r="E24" s="91">
        <v>3650100</v>
      </c>
      <c r="F24" s="91">
        <v>3650100</v>
      </c>
      <c r="G24" s="91"/>
      <c r="H24" s="91"/>
      <c r="I24" s="91">
        <v>3650100</v>
      </c>
      <c r="J24" s="91"/>
    </row>
    <row r="25" spans="1:10" ht="12.75">
      <c r="A25" s="88"/>
      <c r="B25" s="88"/>
      <c r="C25" s="92">
        <v>4010</v>
      </c>
      <c r="D25" s="91"/>
      <c r="E25" s="91">
        <v>62010</v>
      </c>
      <c r="F25" s="91">
        <v>62010</v>
      </c>
      <c r="G25" s="91">
        <v>62010</v>
      </c>
      <c r="H25" s="91"/>
      <c r="I25" s="91"/>
      <c r="J25" s="91"/>
    </row>
    <row r="26" spans="1:10" ht="12.75">
      <c r="A26" s="88"/>
      <c r="B26" s="88"/>
      <c r="C26" s="92">
        <v>4040</v>
      </c>
      <c r="D26" s="91"/>
      <c r="E26" s="91">
        <v>3900</v>
      </c>
      <c r="F26" s="91">
        <v>3900</v>
      </c>
      <c r="G26" s="91">
        <v>3900</v>
      </c>
      <c r="H26" s="91"/>
      <c r="I26" s="91"/>
      <c r="J26" s="91"/>
    </row>
    <row r="27" spans="1:10" ht="12.75">
      <c r="A27" s="88"/>
      <c r="B27" s="88"/>
      <c r="C27" s="92">
        <v>4110</v>
      </c>
      <c r="D27" s="91"/>
      <c r="E27" s="91">
        <v>54600</v>
      </c>
      <c r="F27" s="91">
        <v>54600</v>
      </c>
      <c r="G27" s="91"/>
      <c r="H27" s="91">
        <v>54600</v>
      </c>
      <c r="I27" s="91"/>
      <c r="J27" s="91"/>
    </row>
    <row r="28" spans="1:10" ht="12.75">
      <c r="A28" s="88"/>
      <c r="B28" s="88"/>
      <c r="C28" s="92">
        <v>4120</v>
      </c>
      <c r="D28" s="91"/>
      <c r="E28" s="91">
        <v>1600</v>
      </c>
      <c r="F28" s="91">
        <v>1600</v>
      </c>
      <c r="G28" s="91"/>
      <c r="H28" s="91">
        <v>1600</v>
      </c>
      <c r="I28" s="91"/>
      <c r="J28" s="91"/>
    </row>
    <row r="29" spans="1:10" ht="12.75">
      <c r="A29" s="88"/>
      <c r="B29" s="88"/>
      <c r="C29" s="92">
        <v>4210</v>
      </c>
      <c r="D29" s="91"/>
      <c r="E29" s="91">
        <v>6500</v>
      </c>
      <c r="F29" s="91">
        <v>6500</v>
      </c>
      <c r="G29" s="91"/>
      <c r="H29" s="91"/>
      <c r="I29" s="91"/>
      <c r="J29" s="91"/>
    </row>
    <row r="30" spans="1:10" ht="12.75">
      <c r="A30" s="88"/>
      <c r="B30" s="88"/>
      <c r="C30" s="92">
        <v>4280</v>
      </c>
      <c r="D30" s="91"/>
      <c r="E30" s="91">
        <v>100</v>
      </c>
      <c r="F30" s="91">
        <v>100</v>
      </c>
      <c r="G30" s="91"/>
      <c r="H30" s="91"/>
      <c r="I30" s="91"/>
      <c r="J30" s="91"/>
    </row>
    <row r="31" spans="1:10" ht="12.75">
      <c r="A31" s="88"/>
      <c r="B31" s="88"/>
      <c r="C31" s="92">
        <v>4300</v>
      </c>
      <c r="D31" s="91"/>
      <c r="E31" s="91">
        <v>22872</v>
      </c>
      <c r="F31" s="91">
        <v>22872</v>
      </c>
      <c r="G31" s="91"/>
      <c r="H31" s="91"/>
      <c r="I31" s="91"/>
      <c r="J31" s="91"/>
    </row>
    <row r="32" spans="1:10" ht="12.75">
      <c r="A32" s="88"/>
      <c r="B32" s="88"/>
      <c r="C32" s="92">
        <v>4370</v>
      </c>
      <c r="D32" s="91"/>
      <c r="E32" s="91">
        <v>300</v>
      </c>
      <c r="F32" s="91">
        <v>300</v>
      </c>
      <c r="G32" s="91"/>
      <c r="H32" s="91"/>
      <c r="I32" s="91"/>
      <c r="J32" s="91"/>
    </row>
    <row r="33" spans="1:10" ht="12.75">
      <c r="A33" s="88"/>
      <c r="B33" s="88"/>
      <c r="C33" s="92">
        <v>4410</v>
      </c>
      <c r="D33" s="91"/>
      <c r="E33" s="91">
        <v>300</v>
      </c>
      <c r="F33" s="91">
        <v>300</v>
      </c>
      <c r="G33" s="91"/>
      <c r="H33" s="91"/>
      <c r="I33" s="91"/>
      <c r="J33" s="91"/>
    </row>
    <row r="34" spans="1:10" ht="12.75">
      <c r="A34" s="88"/>
      <c r="B34" s="88"/>
      <c r="C34" s="92">
        <v>4440</v>
      </c>
      <c r="D34" s="91"/>
      <c r="E34" s="91">
        <v>3218</v>
      </c>
      <c r="F34" s="91">
        <v>3218</v>
      </c>
      <c r="G34" s="91"/>
      <c r="H34" s="91"/>
      <c r="I34" s="91"/>
      <c r="J34" s="91"/>
    </row>
    <row r="35" spans="1:10" ht="12.75">
      <c r="A35" s="62"/>
      <c r="B35" s="62"/>
      <c r="C35" s="92">
        <v>4750</v>
      </c>
      <c r="D35" s="91"/>
      <c r="E35" s="91">
        <v>4000</v>
      </c>
      <c r="F35" s="91">
        <v>4000</v>
      </c>
      <c r="G35" s="91"/>
      <c r="H35" s="91"/>
      <c r="I35" s="91"/>
      <c r="J35" s="91"/>
    </row>
    <row r="36" spans="1:10" ht="12.75">
      <c r="A36" s="84">
        <v>852</v>
      </c>
      <c r="B36" s="84">
        <v>85213</v>
      </c>
      <c r="C36" s="84">
        <v>2010</v>
      </c>
      <c r="D36" s="86">
        <v>16700</v>
      </c>
      <c r="E36" s="86">
        <v>16700</v>
      </c>
      <c r="F36" s="86">
        <v>16700</v>
      </c>
      <c r="G36" s="91"/>
      <c r="H36" s="91"/>
      <c r="I36" s="91"/>
      <c r="J36" s="91"/>
    </row>
    <row r="37" spans="1:10" ht="12.75">
      <c r="A37" s="88"/>
      <c r="B37" s="88"/>
      <c r="C37" s="92">
        <v>4130</v>
      </c>
      <c r="D37" s="91"/>
      <c r="E37" s="91">
        <v>16700</v>
      </c>
      <c r="F37" s="91">
        <v>16700</v>
      </c>
      <c r="G37" s="93"/>
      <c r="H37" s="93"/>
      <c r="I37" s="93"/>
      <c r="J37" s="91"/>
    </row>
    <row r="38" spans="1:10" ht="12.75">
      <c r="A38" s="84">
        <v>852</v>
      </c>
      <c r="B38" s="84">
        <v>85214</v>
      </c>
      <c r="C38" s="84">
        <v>2010</v>
      </c>
      <c r="D38" s="86">
        <v>190000</v>
      </c>
      <c r="E38" s="86">
        <v>190000</v>
      </c>
      <c r="F38" s="86">
        <v>190000</v>
      </c>
      <c r="G38" s="86"/>
      <c r="H38" s="86"/>
      <c r="I38" s="86"/>
      <c r="J38" s="91"/>
    </row>
    <row r="39" spans="1:10" ht="12.75">
      <c r="A39" s="88"/>
      <c r="B39" s="88"/>
      <c r="C39" s="92">
        <v>3110</v>
      </c>
      <c r="D39" s="91"/>
      <c r="E39" s="91">
        <v>190000</v>
      </c>
      <c r="F39" s="91">
        <v>190000</v>
      </c>
      <c r="G39" s="91"/>
      <c r="H39" s="91"/>
      <c r="I39" s="91">
        <v>190000</v>
      </c>
      <c r="J39" s="91"/>
    </row>
    <row r="40" spans="1:10" ht="12.75">
      <c r="A40" s="84">
        <v>852</v>
      </c>
      <c r="B40" s="84">
        <v>85228</v>
      </c>
      <c r="C40" s="84">
        <v>2010</v>
      </c>
      <c r="D40" s="86">
        <v>2100</v>
      </c>
      <c r="E40" s="86">
        <v>2100</v>
      </c>
      <c r="F40" s="86">
        <v>2100</v>
      </c>
      <c r="G40" s="86"/>
      <c r="H40" s="86"/>
      <c r="I40" s="86"/>
      <c r="J40" s="91"/>
    </row>
    <row r="41" spans="1:10" ht="12.75">
      <c r="A41" s="88"/>
      <c r="B41" s="88"/>
      <c r="C41" s="92">
        <v>4110</v>
      </c>
      <c r="D41" s="91"/>
      <c r="E41" s="91">
        <v>260</v>
      </c>
      <c r="F41" s="91">
        <v>260</v>
      </c>
      <c r="G41" s="91"/>
      <c r="H41" s="91">
        <v>260</v>
      </c>
      <c r="I41" s="91"/>
      <c r="J41" s="91"/>
    </row>
    <row r="42" spans="1:10" ht="12.75">
      <c r="A42" s="88"/>
      <c r="B42" s="88"/>
      <c r="C42" s="92">
        <v>4120</v>
      </c>
      <c r="D42" s="91"/>
      <c r="E42" s="91">
        <v>50</v>
      </c>
      <c r="F42" s="91">
        <v>50</v>
      </c>
      <c r="G42" s="91"/>
      <c r="H42" s="91">
        <v>50</v>
      </c>
      <c r="I42" s="91"/>
      <c r="J42" s="91"/>
    </row>
    <row r="43" spans="1:10" ht="12.75">
      <c r="A43" s="88"/>
      <c r="B43" s="88"/>
      <c r="C43" s="92">
        <v>4170</v>
      </c>
      <c r="D43" s="91"/>
      <c r="E43" s="91">
        <v>1700</v>
      </c>
      <c r="F43" s="91">
        <v>1700</v>
      </c>
      <c r="G43" s="91">
        <v>1700</v>
      </c>
      <c r="H43" s="91"/>
      <c r="I43" s="91"/>
      <c r="J43" s="91"/>
    </row>
    <row r="44" spans="1:10" ht="12.75">
      <c r="A44" s="88"/>
      <c r="B44" s="88"/>
      <c r="C44" s="92">
        <v>4440</v>
      </c>
      <c r="D44" s="91"/>
      <c r="E44" s="91">
        <v>90</v>
      </c>
      <c r="F44" s="91">
        <v>90</v>
      </c>
      <c r="G44" s="91">
        <v>90</v>
      </c>
      <c r="H44" s="91"/>
      <c r="I44" s="91"/>
      <c r="J44" s="91"/>
    </row>
    <row r="45" spans="1:10" ht="15">
      <c r="A45" s="179" t="s">
        <v>6</v>
      </c>
      <c r="B45" s="179"/>
      <c r="C45" s="179"/>
      <c r="D45" s="179"/>
      <c r="E45" s="94">
        <f>E6+E13+E18+E22+E36+E38+E40</f>
        <v>4089112</v>
      </c>
      <c r="F45" s="94">
        <f>F6+F13+F18+F22+F36+F38+F40</f>
        <v>4089112</v>
      </c>
      <c r="G45" s="94">
        <f>SUM(G6:G44)</f>
        <v>122350</v>
      </c>
      <c r="H45" s="94">
        <f>SUM(H6:H44)</f>
        <v>67607</v>
      </c>
      <c r="I45" s="94">
        <f>SUM(I6:I44)</f>
        <v>3840100</v>
      </c>
      <c r="J45" s="87"/>
    </row>
    <row r="47" ht="12.75">
      <c r="A47" s="6" t="s">
        <v>431</v>
      </c>
    </row>
  </sheetData>
  <sheetProtection/>
  <mergeCells count="11">
    <mergeCell ref="F3:F4"/>
    <mergeCell ref="G3:I3"/>
    <mergeCell ref="J3:J4"/>
    <mergeCell ref="A45:D45"/>
    <mergeCell ref="A1:J1"/>
    <mergeCell ref="A2:A4"/>
    <mergeCell ref="B2:B4"/>
    <mergeCell ref="C2:C4"/>
    <mergeCell ref="D2:D4"/>
    <mergeCell ref="E2:E4"/>
    <mergeCell ref="F2:J2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 r:id="rId1"/>
  <headerFooter alignWithMargins="0">
    <oddHeader xml:space="preserve">&amp;RZałącznik nr &amp;A
do uchwały Rady Gminy nr 135/XXVI/2008  
z dnia 29.12.2008 roku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5:F30"/>
  <sheetViews>
    <sheetView view="pageLayout" workbookViewId="0" topLeftCell="A1">
      <selection activeCell="F19" sqref="F19"/>
    </sheetView>
  </sheetViews>
  <sheetFormatPr defaultColWidth="9.00390625" defaultRowHeight="12.75"/>
  <cols>
    <col min="5" max="5" width="62.25390625" style="0" customWidth="1"/>
    <col min="6" max="6" width="30.875" style="0" customWidth="1"/>
  </cols>
  <sheetData>
    <row r="3" ht="3.75" customHeight="1"/>
    <row r="4" ht="12.75" hidden="1"/>
    <row r="5" spans="1:6" ht="12.75" customHeight="1">
      <c r="A5" s="181" t="s">
        <v>432</v>
      </c>
      <c r="B5" s="181"/>
      <c r="C5" s="181"/>
      <c r="D5" s="181"/>
      <c r="E5" s="181"/>
      <c r="F5" s="181"/>
    </row>
    <row r="6" spans="1:6" ht="12.75">
      <c r="A6" s="181"/>
      <c r="B6" s="181"/>
      <c r="C6" s="181"/>
      <c r="D6" s="181"/>
      <c r="E6" s="181"/>
      <c r="F6" s="181"/>
    </row>
    <row r="7" spans="1:6" ht="12.75">
      <c r="A7" s="95"/>
      <c r="B7" s="95"/>
      <c r="C7" s="95"/>
      <c r="D7" s="95"/>
      <c r="E7" s="95"/>
      <c r="F7" s="95"/>
    </row>
    <row r="8" spans="1:6" ht="12.75" customHeight="1">
      <c r="A8" s="182" t="s">
        <v>286</v>
      </c>
      <c r="B8" s="182" t="s">
        <v>2</v>
      </c>
      <c r="C8" s="182" t="s">
        <v>110</v>
      </c>
      <c r="D8" s="182" t="s">
        <v>288</v>
      </c>
      <c r="E8" s="183" t="s">
        <v>379</v>
      </c>
      <c r="F8" s="183" t="s">
        <v>433</v>
      </c>
    </row>
    <row r="9" spans="1:6" ht="12.75">
      <c r="A9" s="182"/>
      <c r="B9" s="182"/>
      <c r="C9" s="182"/>
      <c r="D9" s="182"/>
      <c r="E9" s="183"/>
      <c r="F9" s="183"/>
    </row>
    <row r="10" spans="1:6" ht="12.75">
      <c r="A10" s="182"/>
      <c r="B10" s="182"/>
      <c r="C10" s="182"/>
      <c r="D10" s="182"/>
      <c r="E10" s="183"/>
      <c r="F10" s="183"/>
    </row>
    <row r="11" spans="1:6" ht="12.75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</row>
    <row r="12" spans="1:6" ht="12.75">
      <c r="A12" s="184" t="s">
        <v>434</v>
      </c>
      <c r="B12" s="184"/>
      <c r="C12" s="184"/>
      <c r="D12" s="184"/>
      <c r="E12" s="184"/>
      <c r="F12" s="184"/>
    </row>
    <row r="13" spans="1:6" ht="12.75">
      <c r="A13" s="97">
        <v>1</v>
      </c>
      <c r="B13" s="97">
        <v>756</v>
      </c>
      <c r="C13" s="184" t="s">
        <v>435</v>
      </c>
      <c r="D13" s="184"/>
      <c r="E13" s="184"/>
      <c r="F13" s="98"/>
    </row>
    <row r="14" spans="1:6" ht="12.75">
      <c r="A14" s="98"/>
      <c r="B14" s="98"/>
      <c r="C14" s="97">
        <v>75618</v>
      </c>
      <c r="D14" s="185" t="s">
        <v>436</v>
      </c>
      <c r="E14" s="185"/>
      <c r="F14" s="98"/>
    </row>
    <row r="15" spans="1:6" ht="12.75">
      <c r="A15" s="98"/>
      <c r="B15" s="98"/>
      <c r="C15" s="98"/>
      <c r="D15" s="100" t="s">
        <v>75</v>
      </c>
      <c r="E15" s="99" t="s">
        <v>76</v>
      </c>
      <c r="F15" s="101">
        <v>115000</v>
      </c>
    </row>
    <row r="16" spans="1:6" ht="12.75">
      <c r="A16" s="184" t="s">
        <v>437</v>
      </c>
      <c r="B16" s="184"/>
      <c r="C16" s="184"/>
      <c r="D16" s="184"/>
      <c r="E16" s="184"/>
      <c r="F16" s="184"/>
    </row>
    <row r="17" spans="1:6" ht="12.75">
      <c r="A17" s="102">
        <v>2</v>
      </c>
      <c r="B17" s="102">
        <v>851</v>
      </c>
      <c r="C17" s="184" t="s">
        <v>231</v>
      </c>
      <c r="D17" s="184"/>
      <c r="E17" s="184"/>
      <c r="F17" s="98"/>
    </row>
    <row r="18" spans="1:6" ht="12.75">
      <c r="A18" s="103"/>
      <c r="B18" s="104"/>
      <c r="C18" s="102">
        <v>85153</v>
      </c>
      <c r="D18" s="185" t="s">
        <v>438</v>
      </c>
      <c r="E18" s="185"/>
      <c r="F18" s="98"/>
    </row>
    <row r="19" spans="1:6" ht="12.75">
      <c r="A19" s="105"/>
      <c r="B19" s="105"/>
      <c r="C19" s="105"/>
      <c r="D19" s="106">
        <v>4210</v>
      </c>
      <c r="E19" s="105" t="s">
        <v>140</v>
      </c>
      <c r="F19" s="107">
        <v>500</v>
      </c>
    </row>
    <row r="20" spans="1:6" ht="12.75">
      <c r="A20" s="186" t="s">
        <v>439</v>
      </c>
      <c r="B20" s="186"/>
      <c r="C20" s="186"/>
      <c r="D20" s="186"/>
      <c r="E20" s="105"/>
      <c r="F20" s="109">
        <v>500</v>
      </c>
    </row>
    <row r="21" spans="1:6" ht="12.75">
      <c r="A21" s="102">
        <v>3</v>
      </c>
      <c r="B21" s="102">
        <v>851</v>
      </c>
      <c r="C21" s="187" t="s">
        <v>231</v>
      </c>
      <c r="D21" s="187"/>
      <c r="E21" s="187"/>
      <c r="F21" s="109"/>
    </row>
    <row r="22" spans="1:6" ht="12.75">
      <c r="A22" s="105"/>
      <c r="B22" s="108"/>
      <c r="C22" s="102">
        <v>85154</v>
      </c>
      <c r="D22" s="188" t="s">
        <v>440</v>
      </c>
      <c r="E22" s="188"/>
      <c r="F22" s="109"/>
    </row>
    <row r="23" spans="1:6" ht="12.75">
      <c r="A23" s="105"/>
      <c r="B23" s="105"/>
      <c r="C23" s="105"/>
      <c r="D23" s="106">
        <v>3030</v>
      </c>
      <c r="E23" s="110" t="s">
        <v>165</v>
      </c>
      <c r="F23" s="111">
        <v>4560</v>
      </c>
    </row>
    <row r="24" spans="1:6" ht="12.75">
      <c r="A24" s="105"/>
      <c r="B24" s="105"/>
      <c r="C24" s="105"/>
      <c r="D24" s="106">
        <v>4170</v>
      </c>
      <c r="E24" s="110" t="s">
        <v>147</v>
      </c>
      <c r="F24" s="111">
        <v>1680</v>
      </c>
    </row>
    <row r="25" spans="1:6" ht="12.75">
      <c r="A25" s="105"/>
      <c r="B25" s="105"/>
      <c r="C25" s="105"/>
      <c r="D25" s="106">
        <v>4210</v>
      </c>
      <c r="E25" s="105" t="s">
        <v>140</v>
      </c>
      <c r="F25" s="111">
        <v>54260</v>
      </c>
    </row>
    <row r="26" spans="1:6" ht="12.75">
      <c r="A26" s="105"/>
      <c r="B26" s="105"/>
      <c r="C26" s="105"/>
      <c r="D26" s="106">
        <v>4300</v>
      </c>
      <c r="E26" s="105" t="s">
        <v>132</v>
      </c>
      <c r="F26" s="111">
        <v>51000</v>
      </c>
    </row>
    <row r="27" spans="1:6" ht="12.75">
      <c r="A27" s="105"/>
      <c r="B27" s="105"/>
      <c r="C27" s="105"/>
      <c r="D27" s="106">
        <v>4700</v>
      </c>
      <c r="E27" s="105" t="s">
        <v>222</v>
      </c>
      <c r="F27" s="111">
        <v>3000</v>
      </c>
    </row>
    <row r="28" spans="1:6" ht="12.75">
      <c r="A28" s="186" t="s">
        <v>441</v>
      </c>
      <c r="B28" s="186"/>
      <c r="C28" s="186"/>
      <c r="D28" s="186"/>
      <c r="E28" s="105"/>
      <c r="F28" s="112">
        <f>SUM(F23:F27)</f>
        <v>114500</v>
      </c>
    </row>
    <row r="29" spans="1:6" ht="12.75">
      <c r="A29" s="189" t="s">
        <v>442</v>
      </c>
      <c r="B29" s="189"/>
      <c r="C29" s="189"/>
      <c r="D29" s="189"/>
      <c r="E29" s="189"/>
      <c r="F29" s="112">
        <f>F28+F20</f>
        <v>115000</v>
      </c>
    </row>
    <row r="30" spans="1:6" ht="12.75">
      <c r="A30" s="190" t="s">
        <v>306</v>
      </c>
      <c r="B30" s="190"/>
      <c r="C30" s="190"/>
      <c r="D30" s="190"/>
      <c r="E30" s="190"/>
      <c r="F30" s="190"/>
    </row>
  </sheetData>
  <sheetProtection/>
  <mergeCells count="19">
    <mergeCell ref="A20:D20"/>
    <mergeCell ref="C21:E21"/>
    <mergeCell ref="D22:E22"/>
    <mergeCell ref="A28:D28"/>
    <mergeCell ref="A29:E29"/>
    <mergeCell ref="A30:F30"/>
    <mergeCell ref="A12:F12"/>
    <mergeCell ref="C13:E13"/>
    <mergeCell ref="D14:E14"/>
    <mergeCell ref="A16:F16"/>
    <mergeCell ref="C17:E17"/>
    <mergeCell ref="D18:E18"/>
    <mergeCell ref="A5:F6"/>
    <mergeCell ref="A8:A10"/>
    <mergeCell ref="B8:B10"/>
    <mergeCell ref="C8:C10"/>
    <mergeCell ref="D8:D10"/>
    <mergeCell ref="E8:E10"/>
    <mergeCell ref="F8:F10"/>
  </mergeCells>
  <printOptions/>
  <pageMargins left="0.7083333333333334" right="0.7083333333333334" top="0.7479166666666668" bottom="0.7479166666666667" header="0.5118055555555556" footer="0.5118055555555556"/>
  <pageSetup horizontalDpi="300" verticalDpi="300" orientation="landscape" paperSize="9" r:id="rId1"/>
  <headerFooter alignWithMargins="0">
    <oddHeader>&amp;RZałącznik Nr &amp;A
do uchwały Rady Gminy nr 135/XXVI/2008 
z dnia 29.12.2008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G19"/>
  <sheetViews>
    <sheetView view="pageLayout" workbookViewId="0" topLeftCell="A1">
      <selection activeCell="J4" sqref="J4"/>
    </sheetView>
  </sheetViews>
  <sheetFormatPr defaultColWidth="9.00390625" defaultRowHeight="12.75"/>
  <cols>
    <col min="1" max="1" width="4.00390625" style="5" customWidth="1"/>
    <col min="2" max="2" width="8.125" style="5" customWidth="1"/>
    <col min="3" max="3" width="9.875" style="5" customWidth="1"/>
    <col min="4" max="4" width="5.75390625" style="5" customWidth="1"/>
    <col min="5" max="5" width="41.625" style="5" customWidth="1"/>
    <col min="6" max="6" width="22.375" style="5" customWidth="1"/>
    <col min="7" max="16384" width="9.125" style="5" customWidth="1"/>
  </cols>
  <sheetData>
    <row r="1" spans="1:6" ht="19.5" customHeight="1">
      <c r="A1" s="172" t="s">
        <v>443</v>
      </c>
      <c r="B1" s="172"/>
      <c r="C1" s="172"/>
      <c r="D1" s="172"/>
      <c r="E1" s="172"/>
      <c r="F1" s="172"/>
    </row>
    <row r="2" spans="5:6" ht="19.5" customHeight="1">
      <c r="E2" s="113"/>
      <c r="F2" s="113"/>
    </row>
    <row r="3" spans="5:6" ht="19.5" customHeight="1">
      <c r="E3" s="114"/>
      <c r="F3" s="115" t="s">
        <v>285</v>
      </c>
    </row>
    <row r="4" spans="1:6" ht="19.5" customHeight="1">
      <c r="A4" s="3" t="s">
        <v>286</v>
      </c>
      <c r="B4" s="3" t="s">
        <v>2</v>
      </c>
      <c r="C4" s="3" t="s">
        <v>110</v>
      </c>
      <c r="D4" s="3" t="s">
        <v>288</v>
      </c>
      <c r="E4" s="3" t="s">
        <v>444</v>
      </c>
      <c r="F4" s="3" t="s">
        <v>445</v>
      </c>
    </row>
    <row r="5" spans="1:6" ht="7.5" customHeight="1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</row>
    <row r="6" spans="1:7" ht="30" customHeight="1">
      <c r="A6" s="116">
        <v>1</v>
      </c>
      <c r="B6" s="116">
        <v>921</v>
      </c>
      <c r="C6" s="116">
        <v>92116</v>
      </c>
      <c r="D6" s="116">
        <v>2480</v>
      </c>
      <c r="E6" s="116" t="s">
        <v>446</v>
      </c>
      <c r="F6" s="164">
        <v>305000</v>
      </c>
      <c r="G6" s="117"/>
    </row>
    <row r="7" spans="1:6" ht="30" customHeight="1">
      <c r="A7" s="118">
        <v>2</v>
      </c>
      <c r="B7" s="116">
        <v>921</v>
      </c>
      <c r="C7" s="116">
        <v>92116</v>
      </c>
      <c r="D7" s="116">
        <v>2480</v>
      </c>
      <c r="E7" s="163" t="s">
        <v>531</v>
      </c>
      <c r="F7" s="165">
        <v>43442</v>
      </c>
    </row>
    <row r="8" spans="1:6" ht="30" customHeight="1">
      <c r="A8" s="118"/>
      <c r="B8" s="118"/>
      <c r="C8" s="118"/>
      <c r="D8" s="118"/>
      <c r="E8" s="118"/>
      <c r="F8" s="118"/>
    </row>
    <row r="9" spans="1:6" ht="30" customHeight="1">
      <c r="A9" s="119"/>
      <c r="B9" s="119"/>
      <c r="C9" s="119"/>
      <c r="D9" s="119"/>
      <c r="E9" s="119"/>
      <c r="F9" s="119"/>
    </row>
    <row r="10" spans="1:7" ht="30" customHeight="1">
      <c r="A10" s="191" t="s">
        <v>6</v>
      </c>
      <c r="B10" s="191"/>
      <c r="C10" s="191"/>
      <c r="D10" s="191"/>
      <c r="E10" s="191"/>
      <c r="F10" s="166">
        <f>SUM(F6:F9)</f>
        <v>348442</v>
      </c>
      <c r="G10" s="117"/>
    </row>
    <row r="11" spans="6:7" ht="12.75">
      <c r="F11" s="117"/>
      <c r="G11" s="117"/>
    </row>
    <row r="12" spans="1:7" ht="12.75">
      <c r="A12" s="121" t="s">
        <v>447</v>
      </c>
      <c r="F12" s="117"/>
      <c r="G12" s="117"/>
    </row>
    <row r="13" spans="1:7" ht="12.75">
      <c r="A13" s="6" t="s">
        <v>448</v>
      </c>
      <c r="F13" s="117"/>
      <c r="G13" s="117"/>
    </row>
    <row r="14" spans="6:7" ht="12.75">
      <c r="F14" s="117"/>
      <c r="G14" s="117"/>
    </row>
    <row r="15" spans="1:7" ht="12.75">
      <c r="A15" s="6" t="s">
        <v>306</v>
      </c>
      <c r="F15" s="117"/>
      <c r="G15" s="117"/>
    </row>
    <row r="16" spans="6:7" ht="12.75">
      <c r="F16" s="117"/>
      <c r="G16" s="117"/>
    </row>
    <row r="17" spans="6:7" ht="12.75">
      <c r="F17" s="117"/>
      <c r="G17" s="117"/>
    </row>
    <row r="18" spans="6:7" ht="12.75">
      <c r="F18" s="117"/>
      <c r="G18" s="117"/>
    </row>
    <row r="19" spans="6:7" ht="12.75">
      <c r="F19" s="117"/>
      <c r="G19" s="117"/>
    </row>
  </sheetData>
  <sheetProtection/>
  <mergeCells count="2">
    <mergeCell ref="A1:F1"/>
    <mergeCell ref="A10:E10"/>
  </mergeCells>
  <printOptions horizontalCentered="1"/>
  <pageMargins left="0.5513888888888889" right="0.5118055555555556" top="1.2368055555555557" bottom="0.9840277777777778" header="0.5118055555555556" footer="0.5118055555555556"/>
  <pageSetup horizontalDpi="300" verticalDpi="300" orientation="landscape" paperSize="9" scale="95" r:id="rId1"/>
  <headerFooter alignWithMargins="0">
    <oddHeader>&amp;R&amp;9Załącznik nr &amp;A
do uchwały Rady Gminy nr 135/XXVI/2008  
z dnia 29.12.2008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J28"/>
  <sheetViews>
    <sheetView view="pageLayout" workbookViewId="0" topLeftCell="A1">
      <selection activeCell="B18" sqref="B18"/>
    </sheetView>
  </sheetViews>
  <sheetFormatPr defaultColWidth="9.00390625" defaultRowHeight="12.75"/>
  <cols>
    <col min="1" max="1" width="5.25390625" style="5" customWidth="1"/>
    <col min="2" max="2" width="63.125" style="5" customWidth="1"/>
    <col min="3" max="3" width="17.75390625" style="5" customWidth="1"/>
    <col min="4" max="16384" width="9.125" style="5" customWidth="1"/>
  </cols>
  <sheetData>
    <row r="1" spans="1:10" ht="19.5" customHeight="1">
      <c r="A1" s="192" t="s">
        <v>449</v>
      </c>
      <c r="B1" s="192"/>
      <c r="C1" s="192"/>
      <c r="D1" s="113"/>
      <c r="E1" s="113"/>
      <c r="F1" s="113"/>
      <c r="G1" s="113"/>
      <c r="H1" s="113"/>
      <c r="I1" s="113"/>
      <c r="J1" s="113"/>
    </row>
    <row r="2" spans="1:7" ht="19.5" customHeight="1">
      <c r="A2" s="192" t="s">
        <v>450</v>
      </c>
      <c r="B2" s="192"/>
      <c r="C2" s="192"/>
      <c r="D2" s="113"/>
      <c r="E2" s="113"/>
      <c r="F2" s="113"/>
      <c r="G2" s="113"/>
    </row>
    <row r="4" ht="12.75">
      <c r="C4" s="122" t="s">
        <v>285</v>
      </c>
    </row>
    <row r="5" spans="1:10" ht="19.5" customHeight="1">
      <c r="A5" s="3" t="s">
        <v>286</v>
      </c>
      <c r="B5" s="3" t="s">
        <v>451</v>
      </c>
      <c r="C5" s="3" t="s">
        <v>452</v>
      </c>
      <c r="D5" s="123"/>
      <c r="E5" s="123"/>
      <c r="F5" s="123"/>
      <c r="G5" s="123"/>
      <c r="H5" s="123"/>
      <c r="I5" s="124"/>
      <c r="J5" s="124"/>
    </row>
    <row r="6" spans="1:10" ht="19.5" customHeight="1">
      <c r="A6" s="120" t="s">
        <v>453</v>
      </c>
      <c r="B6" s="125" t="s">
        <v>454</v>
      </c>
      <c r="C6" s="126">
        <v>13000</v>
      </c>
      <c r="D6" s="123"/>
      <c r="E6" s="123"/>
      <c r="F6" s="123"/>
      <c r="G6" s="123"/>
      <c r="H6" s="123"/>
      <c r="I6" s="124"/>
      <c r="J6" s="124"/>
    </row>
    <row r="7" spans="1:10" ht="19.5" customHeight="1">
      <c r="A7" s="120" t="s">
        <v>455</v>
      </c>
      <c r="B7" s="125" t="s">
        <v>456</v>
      </c>
      <c r="C7" s="126">
        <v>28000</v>
      </c>
      <c r="D7" s="123"/>
      <c r="E7" s="123"/>
      <c r="F7" s="123"/>
      <c r="G7" s="123"/>
      <c r="H7" s="123"/>
      <c r="I7" s="124"/>
      <c r="J7" s="124"/>
    </row>
    <row r="8" spans="1:10" ht="19.5" customHeight="1">
      <c r="A8" s="127" t="s">
        <v>382</v>
      </c>
      <c r="B8" s="161" t="s">
        <v>521</v>
      </c>
      <c r="C8" s="128">
        <v>28000</v>
      </c>
      <c r="D8" s="123"/>
      <c r="E8" s="123"/>
      <c r="F8" s="123"/>
      <c r="G8" s="123"/>
      <c r="H8" s="123"/>
      <c r="I8" s="124"/>
      <c r="J8" s="124"/>
    </row>
    <row r="9" spans="1:10" ht="19.5" customHeight="1">
      <c r="A9" s="129" t="s">
        <v>384</v>
      </c>
      <c r="B9" s="130"/>
      <c r="C9" s="131"/>
      <c r="D9" s="123"/>
      <c r="E9" s="123"/>
      <c r="F9" s="123"/>
      <c r="G9" s="123"/>
      <c r="H9" s="123"/>
      <c r="I9" s="124"/>
      <c r="J9" s="124"/>
    </row>
    <row r="10" spans="1:10" ht="19.5" customHeight="1">
      <c r="A10" s="132" t="s">
        <v>386</v>
      </c>
      <c r="B10" s="133"/>
      <c r="C10" s="134"/>
      <c r="D10" s="123"/>
      <c r="E10" s="123"/>
      <c r="F10" s="123"/>
      <c r="G10" s="123"/>
      <c r="H10" s="123"/>
      <c r="I10" s="124"/>
      <c r="J10" s="124"/>
    </row>
    <row r="11" spans="1:10" ht="19.5" customHeight="1">
      <c r="A11" s="120" t="s">
        <v>457</v>
      </c>
      <c r="B11" s="125" t="s">
        <v>385</v>
      </c>
      <c r="C11" s="126">
        <v>41000</v>
      </c>
      <c r="D11" s="123"/>
      <c r="E11" s="123"/>
      <c r="F11" s="123"/>
      <c r="G11" s="123"/>
      <c r="H11" s="123"/>
      <c r="I11" s="124"/>
      <c r="J11" s="124"/>
    </row>
    <row r="12" spans="1:10" ht="19.5" customHeight="1">
      <c r="A12" s="135" t="s">
        <v>382</v>
      </c>
      <c r="B12" s="162" t="s">
        <v>458</v>
      </c>
      <c r="C12" s="136">
        <v>41000</v>
      </c>
      <c r="D12" s="123"/>
      <c r="E12" s="123"/>
      <c r="F12" s="123"/>
      <c r="G12" s="123"/>
      <c r="H12" s="123"/>
      <c r="I12" s="124"/>
      <c r="J12" s="124"/>
    </row>
    <row r="13" spans="1:10" ht="15" customHeight="1">
      <c r="A13" s="129"/>
      <c r="B13" s="130" t="s">
        <v>459</v>
      </c>
      <c r="C13" s="131">
        <v>41000</v>
      </c>
      <c r="D13" s="123"/>
      <c r="E13" s="123"/>
      <c r="F13" s="123"/>
      <c r="G13" s="123"/>
      <c r="H13" s="123"/>
      <c r="I13" s="124"/>
      <c r="J13" s="124"/>
    </row>
    <row r="14" spans="1:10" ht="15" customHeight="1">
      <c r="A14" s="129"/>
      <c r="B14" s="130" t="s">
        <v>460</v>
      </c>
      <c r="C14" s="131"/>
      <c r="D14" s="123"/>
      <c r="E14" s="123"/>
      <c r="F14" s="123"/>
      <c r="G14" s="123"/>
      <c r="H14" s="123"/>
      <c r="I14" s="124"/>
      <c r="J14" s="124"/>
    </row>
    <row r="15" spans="1:10" ht="19.5" customHeight="1">
      <c r="A15" s="129" t="s">
        <v>384</v>
      </c>
      <c r="B15" s="130" t="s">
        <v>115</v>
      </c>
      <c r="C15" s="131">
        <v>0</v>
      </c>
      <c r="D15" s="123"/>
      <c r="E15" s="123"/>
      <c r="F15" s="123"/>
      <c r="G15" s="123"/>
      <c r="H15" s="123"/>
      <c r="I15" s="124"/>
      <c r="J15" s="124"/>
    </row>
    <row r="16" spans="1:10" ht="15">
      <c r="A16" s="129"/>
      <c r="B16" s="137"/>
      <c r="C16" s="131"/>
      <c r="D16" s="123"/>
      <c r="E16" s="123"/>
      <c r="F16" s="123"/>
      <c r="G16" s="123"/>
      <c r="H16" s="123"/>
      <c r="I16" s="124"/>
      <c r="J16" s="124"/>
    </row>
    <row r="17" spans="1:10" ht="15" customHeight="1">
      <c r="A17" s="132"/>
      <c r="B17" s="138"/>
      <c r="C17" s="134"/>
      <c r="D17" s="123"/>
      <c r="E17" s="123"/>
      <c r="F17" s="123"/>
      <c r="G17" s="123"/>
      <c r="H17" s="123"/>
      <c r="I17" s="124"/>
      <c r="J17" s="124"/>
    </row>
    <row r="18" spans="1:10" ht="19.5" customHeight="1">
      <c r="A18" s="120" t="s">
        <v>461</v>
      </c>
      <c r="B18" s="125" t="s">
        <v>462</v>
      </c>
      <c r="C18" s="126">
        <v>0</v>
      </c>
      <c r="D18" s="123"/>
      <c r="E18" s="123"/>
      <c r="F18" s="123"/>
      <c r="G18" s="123"/>
      <c r="H18" s="123"/>
      <c r="I18" s="124"/>
      <c r="J18" s="124"/>
    </row>
    <row r="19" spans="1:10" ht="15">
      <c r="A19" s="123"/>
      <c r="B19" s="123"/>
      <c r="C19" s="123"/>
      <c r="D19" s="123"/>
      <c r="E19" s="123"/>
      <c r="F19" s="123"/>
      <c r="G19" s="123"/>
      <c r="H19" s="123"/>
      <c r="I19" s="124"/>
      <c r="J19" s="124"/>
    </row>
    <row r="20" spans="1:10" ht="15">
      <c r="A20" s="123"/>
      <c r="B20" s="123"/>
      <c r="C20" s="123"/>
      <c r="D20" s="123"/>
      <c r="E20" s="123"/>
      <c r="F20" s="123"/>
      <c r="G20" s="123"/>
      <c r="H20" s="123"/>
      <c r="I20" s="124"/>
      <c r="J20" s="124"/>
    </row>
    <row r="21" spans="1:10" ht="15">
      <c r="A21" s="123"/>
      <c r="B21" s="123"/>
      <c r="C21" s="123"/>
      <c r="D21" s="123"/>
      <c r="E21" s="123"/>
      <c r="F21" s="123"/>
      <c r="G21" s="123"/>
      <c r="H21" s="123"/>
      <c r="I21" s="124"/>
      <c r="J21" s="124"/>
    </row>
    <row r="22" spans="1:10" ht="15">
      <c r="A22" s="123"/>
      <c r="B22" s="123"/>
      <c r="C22" s="123"/>
      <c r="D22" s="123"/>
      <c r="E22" s="123"/>
      <c r="F22" s="123"/>
      <c r="G22" s="123"/>
      <c r="H22" s="123"/>
      <c r="I22" s="124"/>
      <c r="J22" s="124"/>
    </row>
    <row r="23" spans="1:10" ht="15">
      <c r="A23" s="123"/>
      <c r="B23" s="123"/>
      <c r="C23" s="123"/>
      <c r="D23" s="123"/>
      <c r="E23" s="123"/>
      <c r="F23" s="123"/>
      <c r="G23" s="123"/>
      <c r="H23" s="123"/>
      <c r="I23" s="124"/>
      <c r="J23" s="124"/>
    </row>
    <row r="24" spans="1:10" ht="15">
      <c r="A24" s="123"/>
      <c r="B24" s="123"/>
      <c r="C24" s="123"/>
      <c r="D24" s="123"/>
      <c r="E24" s="123"/>
      <c r="F24" s="123"/>
      <c r="G24" s="123"/>
      <c r="H24" s="123"/>
      <c r="I24" s="124"/>
      <c r="J24" s="124"/>
    </row>
    <row r="25" spans="1:10" ht="15">
      <c r="A25" s="124"/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0" ht="15">
      <c r="A26" s="124"/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15">
      <c r="A27" s="124"/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0" ht="15">
      <c r="A28" s="124"/>
      <c r="B28" s="124"/>
      <c r="C28" s="124"/>
      <c r="D28" s="124"/>
      <c r="E28" s="124"/>
      <c r="F28" s="124"/>
      <c r="G28" s="124"/>
      <c r="H28" s="124"/>
      <c r="I28" s="124"/>
      <c r="J28" s="124"/>
    </row>
  </sheetData>
  <sheetProtection/>
  <mergeCells count="2">
    <mergeCell ref="A1:C1"/>
    <mergeCell ref="A2:C2"/>
  </mergeCells>
  <printOptions horizontalCentered="1"/>
  <pageMargins left="0.5902777777777778" right="0.5902777777777778" top="1.2395833333333335" bottom="0.5902777777777778" header="0.5118055555555556" footer="0.5118055555555556"/>
  <pageSetup horizontalDpi="300" verticalDpi="300" orientation="portrait" paperSize="9" r:id="rId1"/>
  <headerFooter alignWithMargins="0">
    <oddHeader>&amp;RZałącznik nr &amp;A
 do uchwały Rady Gminy nr 135/XXVI/2008 
z dnia 29.12.2008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2009-01-02T11:29:53Z</cp:lastPrinted>
  <dcterms:modified xsi:type="dcterms:W3CDTF">2009-01-02T11:30:11Z</dcterms:modified>
  <cp:category/>
  <cp:version/>
  <cp:contentType/>
  <cp:contentStatus/>
</cp:coreProperties>
</file>