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1">'2'!$A$1:$L$394</definedName>
  </definedNames>
  <calcPr fullCalcOnLoad="1"/>
</workbook>
</file>

<file path=xl/sharedStrings.xml><?xml version="1.0" encoding="utf-8"?>
<sst xmlns="http://schemas.openxmlformats.org/spreadsheetml/2006/main" count="981" uniqueCount="566">
  <si>
    <t>Dochody budżetu gminy na 2008 r.</t>
  </si>
  <si>
    <r>
      <t xml:space="preserve">           </t>
    </r>
    <r>
      <rPr>
        <sz val="9"/>
        <rFont val="Arial CE"/>
        <family val="0"/>
      </rPr>
      <t xml:space="preserve">W złotych </t>
    </r>
  </si>
  <si>
    <t>Dział</t>
  </si>
  <si>
    <t>Rozdział*</t>
  </si>
  <si>
    <t>§</t>
  </si>
  <si>
    <t>Źródło dochodów</t>
  </si>
  <si>
    <t>Planowane dochody na 2008</t>
  </si>
  <si>
    <t>Ogółem</t>
  </si>
  <si>
    <t>w tym:</t>
  </si>
  <si>
    <t>bieżące</t>
  </si>
  <si>
    <t>majątkowe</t>
  </si>
  <si>
    <t>O10</t>
  </si>
  <si>
    <t>ROLNICTWO I ŁOWIECTWO</t>
  </si>
  <si>
    <r>
      <t xml:space="preserve">O1010  </t>
    </r>
    <r>
      <rPr>
        <sz val="9"/>
        <rFont val="Arial CE"/>
        <family val="0"/>
      </rPr>
      <t>-  Infrastruktura wodociągowa i sanitarna wsi</t>
    </r>
  </si>
  <si>
    <t>Środki na dofinansowanie własnych inwestycji gmin(związków gmin),powiatów(zwiazków powiatów),samorządów województw,pozyskane z innych źródeł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</si>
  <si>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</si>
  <si>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gmin (związków gmin)</t>
  </si>
  <si>
    <t>Razem 01010</t>
  </si>
  <si>
    <r>
      <t xml:space="preserve">O1095  </t>
    </r>
    <r>
      <rPr>
        <sz val="9"/>
        <rFont val="Arial CE"/>
        <family val="0"/>
      </rPr>
      <t>- Pozostała działalność</t>
    </r>
  </si>
  <si>
    <t>Dotacje celowe otrzymane z budżetu państwa na realizację zadań bieżących z zakresu administracji rządowej oraz innych zadań zleconych gminie(związkom gmin)ustawami</t>
  </si>
  <si>
    <t>Razem 01095</t>
  </si>
  <si>
    <t>RAZEM 010</t>
  </si>
  <si>
    <t>O20</t>
  </si>
  <si>
    <t>LEŚNICTWO</t>
  </si>
  <si>
    <r>
      <t xml:space="preserve">O2001 </t>
    </r>
    <r>
      <rPr>
        <sz val="9"/>
        <rFont val="Arial CE"/>
        <family val="0"/>
      </rPr>
      <t>-  Gospodarka leśna</t>
    </r>
  </si>
  <si>
    <t>O750</t>
  </si>
  <si>
    <t>Dochody z najmu i dzierżawy składników majątkowych Skarbu Państwa,jednostek samorządu terytorialnego lub innych jednostek zaliczanych do sektora finansów publicznych oraz innych umów o podobnym charakterze</t>
  </si>
  <si>
    <t>RAZEM 020</t>
  </si>
  <si>
    <t>WYTWARZANIE I ZAOPATRYWAN. W ENERG. GAZ I WODĘ</t>
  </si>
  <si>
    <t>40002- Dostarczanie wody</t>
  </si>
  <si>
    <t>O830</t>
  </si>
  <si>
    <t>Wpływy z usług</t>
  </si>
  <si>
    <t>RAZEM 400</t>
  </si>
  <si>
    <t>TRANSPORT I ŁĄCZNOŚĆ</t>
  </si>
  <si>
    <t>60016- Drogi publiczne gminne</t>
  </si>
  <si>
    <t>RAZEM 600</t>
  </si>
  <si>
    <t>GOSPODARKA MIESZKANIOWA</t>
  </si>
  <si>
    <r>
      <t>70005</t>
    </r>
    <r>
      <rPr>
        <sz val="9"/>
        <rFont val="Arial CE"/>
        <family val="0"/>
      </rPr>
      <t xml:space="preserve"> – Gospodarka gruntami i nieruchomościami</t>
    </r>
  </si>
  <si>
    <t>O470</t>
  </si>
  <si>
    <t>Wpływy z opłat za zarząd,użytkowanie i uzytkowanie wieczyste nieruchomości</t>
  </si>
  <si>
    <t>O770</t>
  </si>
  <si>
    <t>Wpłaty z tytułu odpłatnego nabycia prawa własności oraz prawa użytkowania wieczystego nieruchomości</t>
  </si>
  <si>
    <t>RAZEM 700</t>
  </si>
  <si>
    <t>ADMINISTRACJA PUBLICZNA</t>
  </si>
  <si>
    <r>
      <t xml:space="preserve">75011 </t>
    </r>
    <r>
      <rPr>
        <sz val="9"/>
        <rFont val="Arial CE"/>
        <family val="0"/>
      </rPr>
      <t>- Urzędy wojewódzkie</t>
    </r>
  </si>
  <si>
    <t>O690</t>
  </si>
  <si>
    <t xml:space="preserve">Wpływy z opłat </t>
  </si>
  <si>
    <t>Dotacje celowe otrzymywane z budżetu państwa na realizację zadań bieżących z zakresu administracji rządowej oraz innych zadań zleconych gminie(zwiazkom gmin)ustawami</t>
  </si>
  <si>
    <t>Dochody jednostek samorządu terytorialnego związane z realizacją zadań z zakresu administracji rządowej oraz innych zadań zleconych ustawami</t>
  </si>
  <si>
    <t>RAZEM 750</t>
  </si>
  <si>
    <t>URZĘDY NACZELNYCH ORGANÓW WŁADZY PAŃSTW.</t>
  </si>
  <si>
    <r>
      <t>75101</t>
    </r>
    <r>
      <rPr>
        <sz val="9"/>
        <rFont val="Arial CE"/>
        <family val="0"/>
      </rPr>
      <t>- Urzędy naczelnych organów władzy państwowej,kontroli i ochrony prawa</t>
    </r>
  </si>
  <si>
    <t>RAZEM 751</t>
  </si>
  <si>
    <t>BEZPIECZEŃSTWO PUBLICZNE I OCHRONA PRZECIWPOŻAROWA</t>
  </si>
  <si>
    <r>
      <t xml:space="preserve">75414 </t>
    </r>
    <r>
      <rPr>
        <sz val="9"/>
        <rFont val="Arial CE"/>
        <family val="0"/>
      </rPr>
      <t>- Obrona cywilna</t>
    </r>
  </si>
  <si>
    <t>RAZEM 754</t>
  </si>
  <si>
    <t>DOCHODY OD OSÓB PRAWNYCH,FIZYCZNYCH I JEDNOS.</t>
  </si>
  <si>
    <r>
      <t>75601</t>
    </r>
    <r>
      <rPr>
        <sz val="9"/>
        <rFont val="Arial CE"/>
        <family val="0"/>
      </rPr>
      <t>- Wpływy z podatku dochodowego od osób fizycznych</t>
    </r>
  </si>
  <si>
    <t>O350</t>
  </si>
  <si>
    <t>Podatek od działalności gospodarczej osób fizycznych, opłacany w formie karty podatkowej</t>
  </si>
  <si>
    <t>O910</t>
  </si>
  <si>
    <t>Odsetki od nieterminowych wpłat z tytułu podatku i opłat</t>
  </si>
  <si>
    <t>Razem 75601</t>
  </si>
  <si>
    <r>
      <t xml:space="preserve">75615 </t>
    </r>
    <r>
      <rPr>
        <sz val="9"/>
        <rFont val="Arial CE"/>
        <family val="0"/>
      </rPr>
      <t>- Wpływy z podatku rolnego,podatku leśnego,podatku od czynności cywilno-prawnych oraz podatków i opłat lokalnych od osób prawnych i innych jednostek organizacyjnych</t>
    </r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</si>
  <si>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</si>
  <si>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</si>
  <si>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</si>
  <si>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</si>
  <si>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</si>
  <si>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</si>
  <si>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</si>
  <si>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</si>
  <si>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O450</t>
  </si>
  <si>
    <t>Wpływy z opłaty administracyjnej za czynności urzędowe</t>
  </si>
  <si>
    <t>O500</t>
  </si>
  <si>
    <t>Podatek od czynności cywilnoprawnych</t>
  </si>
  <si>
    <t>Odsetki od nieterminowych wpłat z tytułu podatków i opłat</t>
  </si>
  <si>
    <t>Razem 75615</t>
  </si>
  <si>
    <r>
      <t xml:space="preserve">75616 </t>
    </r>
    <r>
      <rPr>
        <sz val="9"/>
        <rFont val="Arial CE"/>
        <family val="0"/>
      </rPr>
      <t>- Wpływy z podatku rolnego, leśnego, podatku od spadków i darowizn,podatku od czynności cywilnoprawnych oraz podatków i opłat lokalnych od osób fizycznych</t>
    </r>
  </si>
  <si>
    <t>O360</t>
  </si>
  <si>
    <t>Podatek od spadków i darowizn</t>
  </si>
  <si>
    <t>O370</t>
  </si>
  <si>
    <t>Podatek od posiadania psów</t>
  </si>
  <si>
    <t>O490</t>
  </si>
  <si>
    <t>Wpływy z innych lokalnych opłat pobieranych przez jednostki samorzadu terytorialnego na podstawie odrębnych ustaw</t>
  </si>
  <si>
    <t>Razem 75616</t>
  </si>
  <si>
    <r>
      <t>75618</t>
    </r>
    <r>
      <rPr>
        <sz val="9"/>
        <rFont val="Arial CE"/>
        <family val="0"/>
      </rPr>
      <t>- Wpływy z innych opłat stanowiących dochody jst na podstawie odrębnych ustaw</t>
    </r>
  </si>
  <si>
    <t>O410</t>
  </si>
  <si>
    <t>Wpływy z opłaty skarbowej</t>
  </si>
  <si>
    <t>O460</t>
  </si>
  <si>
    <t>Wpływy z opłaty eksploatacyjnej</t>
  </si>
  <si>
    <t>O480</t>
  </si>
  <si>
    <t>Wpływy z opłat za zezwolenia na sprzedaż alkoholu</t>
  </si>
  <si>
    <t>Wpływy z innych lokalnych opłat pobieranych przez jednostki samorządu terytorialnego na podstawie odrębnych ustaw</t>
  </si>
  <si>
    <t>Razem 75618</t>
  </si>
  <si>
    <r>
      <t xml:space="preserve">75621 </t>
    </r>
    <r>
      <rPr>
        <sz val="9"/>
        <rFont val="Arial CE"/>
        <family val="0"/>
      </rPr>
      <t>- Udziały gmin w podatkach stanowiących dochód budżetu państwa</t>
    </r>
  </si>
  <si>
    <t>OO10</t>
  </si>
  <si>
    <t>Podatek dochodowy od osób fizycznych</t>
  </si>
  <si>
    <t>OO20</t>
  </si>
  <si>
    <t>Podatek dochodowy od osób prawnych</t>
  </si>
  <si>
    <t>Razem 75621</t>
  </si>
  <si>
    <t>RAZEM  756</t>
  </si>
  <si>
    <t>RÓŻNE ROZLICZENIA</t>
  </si>
  <si>
    <r>
      <t>75801</t>
    </r>
    <r>
      <rPr>
        <sz val="9"/>
        <rFont val="Arial CE"/>
        <family val="0"/>
      </rPr>
      <t>- Część oświatowa subwencji ogólnej dla jst</t>
    </r>
  </si>
  <si>
    <t>Subwencje ogólne z budżetu państwa</t>
  </si>
  <si>
    <t>Razem 75801</t>
  </si>
  <si>
    <r>
      <t>75807</t>
    </r>
    <r>
      <rPr>
        <sz val="9"/>
        <rFont val="Arial CE"/>
        <family val="0"/>
      </rPr>
      <t xml:space="preserve"> - Część wyrównawcza subwencji ogólnej dla gmin</t>
    </r>
  </si>
  <si>
    <t>Razem 75807</t>
  </si>
  <si>
    <r>
      <t>75814</t>
    </r>
    <r>
      <rPr>
        <sz val="9"/>
        <rFont val="Arial CE"/>
        <family val="0"/>
      </rPr>
      <t xml:space="preserve"> – Różne rozliczenia finansowe</t>
    </r>
  </si>
  <si>
    <t>O920</t>
  </si>
  <si>
    <t>Pozostałe odsetki</t>
  </si>
  <si>
    <t>Razem 75814</t>
  </si>
  <si>
    <r>
      <t>7583</t>
    </r>
    <r>
      <rPr>
        <sz val="9"/>
        <rFont val="Arial CE"/>
        <family val="0"/>
      </rPr>
      <t>1-Część równoważąca subwencji ogólnej dla gmin</t>
    </r>
  </si>
  <si>
    <t>Razem 75831</t>
  </si>
  <si>
    <t>RAZEM  758</t>
  </si>
  <si>
    <t>OŚWIATA I WYCHOWANIE</t>
  </si>
  <si>
    <r>
      <t>80101</t>
    </r>
    <r>
      <rPr>
        <sz val="9"/>
        <rFont val="Arial CE"/>
        <family val="0"/>
      </rPr>
      <t>- Szkoły podstawowe</t>
    </r>
  </si>
  <si>
    <t>Dotacje celowe otrzymane z budżetu państwa na realizację własnych zadań bieżących gmin (związków gmin)</t>
  </si>
  <si>
    <t>Razem 80101</t>
  </si>
  <si>
    <r>
      <t>80195</t>
    </r>
    <r>
      <rPr>
        <sz val="9"/>
        <rFont val="Arial CE"/>
        <family val="0"/>
      </rPr>
      <t>- Pozostała działalność</t>
    </r>
  </si>
  <si>
    <t>Razem 80195</t>
  </si>
  <si>
    <t>RAZEM  801</t>
  </si>
  <si>
    <t>POMOC SPOŁECZNA</t>
  </si>
  <si>
    <r>
      <t>85212</t>
    </r>
    <r>
      <rPr>
        <sz val="9"/>
        <rFont val="Arial CE"/>
        <family val="0"/>
      </rPr>
      <t>- Świadczenia rodzinne,zaliczka alimentacyjna, oraz składki na ubezpieczenia  emerytalne i rentowne z ubezpieczenia  społecznego</t>
    </r>
  </si>
  <si>
    <t>O970</t>
  </si>
  <si>
    <t>Wpływ z różnych dochodów</t>
  </si>
  <si>
    <t>Razem 85212</t>
  </si>
  <si>
    <r>
      <t>85213</t>
    </r>
    <r>
      <rPr>
        <sz val="9"/>
        <rFont val="Arial CE"/>
        <family val="0"/>
      </rPr>
      <t xml:space="preserve">- Składki na ubezpieczenia zdrowotne opłacane za osoby pobierające niektóre świadczenia z pomocy społecznej oraz niektóre świadczenia rodzinne </t>
    </r>
  </si>
  <si>
    <t>Razem 85213</t>
  </si>
  <si>
    <r>
      <t>85214</t>
    </r>
    <r>
      <rPr>
        <sz val="9"/>
        <rFont val="Arial CE"/>
        <family val="0"/>
      </rPr>
      <t>- Zasiłki i pomoc w naturze oraz składki na ubezpieczenia emerytalne i rentowe</t>
    </r>
  </si>
  <si>
    <t xml:space="preserve">Dotacje celowe otrzymane z budżetu państwa na realizację własnych zadań bieżących gmin(związków gmin) </t>
  </si>
  <si>
    <t>Razem 85214</t>
  </si>
  <si>
    <r>
      <t>85219</t>
    </r>
    <r>
      <rPr>
        <sz val="9"/>
        <rFont val="Arial CE"/>
        <family val="0"/>
      </rPr>
      <t>- Ośrodki pomocy społecznej</t>
    </r>
  </si>
  <si>
    <t>Razem 85219</t>
  </si>
  <si>
    <t>85228- Usługi opiekuńcze i specjalistyczne usługi opieuńcze</t>
  </si>
  <si>
    <t>Razem 85228</t>
  </si>
  <si>
    <r>
      <t xml:space="preserve">85295 </t>
    </r>
    <r>
      <rPr>
        <sz val="9"/>
        <rFont val="Arial CE"/>
        <family val="0"/>
      </rPr>
      <t>- Pozostała działalność</t>
    </r>
  </si>
  <si>
    <t>Razem 85295</t>
  </si>
  <si>
    <t>RAZEM  852</t>
  </si>
  <si>
    <t>EDUKACYJNA OPIEKA WYCHOWAWCZA</t>
  </si>
  <si>
    <r>
      <t>85401</t>
    </r>
    <r>
      <rPr>
        <sz val="9"/>
        <rFont val="Arial CE"/>
        <family val="0"/>
      </rPr>
      <t>- Świetlice szkolne</t>
    </r>
  </si>
  <si>
    <t>Razem 85401</t>
  </si>
  <si>
    <r>
      <t>85415</t>
    </r>
    <r>
      <rPr>
        <sz val="9"/>
        <rFont val="Arial CE"/>
        <family val="0"/>
      </rPr>
      <t>- Pomoc materialna dla uczniów</t>
    </r>
  </si>
  <si>
    <t xml:space="preserve">Dotacje celoweotrzymane z budżetu państwa na realizację własnych zadań bieżących gmin(związków gmin) </t>
  </si>
  <si>
    <t>Razem 85415</t>
  </si>
  <si>
    <t>RAZEM  854</t>
  </si>
  <si>
    <t>GOSPODARKA KOMUNALNA I OCHRONA ŚRODOWISKA</t>
  </si>
  <si>
    <r>
      <t>90001</t>
    </r>
    <r>
      <rPr>
        <sz val="9"/>
        <rFont val="Arial CE"/>
        <family val="0"/>
      </rPr>
      <t>-Gospodarka ściekowa i ochrona wód</t>
    </r>
  </si>
  <si>
    <t>RAZEM 900</t>
  </si>
  <si>
    <t>KULTURA I OCHRONA DZIEDZICTWA NARODOWEGO</t>
  </si>
  <si>
    <r>
      <t xml:space="preserve">92109 </t>
    </r>
    <r>
      <rPr>
        <sz val="9"/>
        <rFont val="Arial CE"/>
        <family val="0"/>
      </rPr>
      <t>-Domy i ośrodki kultury,świetlice i kluby</t>
    </r>
  </si>
  <si>
    <t>Dotacje otrzymane z funduszy celowych na finansowanie lub dofinansowanie kosztów realizacji inwestycji i zakupów inwestycyjnych jednostek sektora finansów publicznych</t>
  </si>
  <si>
    <t>RAZEM 921</t>
  </si>
  <si>
    <t>Dochody ogółem</t>
  </si>
  <si>
    <t>(* kol. 2 do wykorzystania fakultatywnego)</t>
  </si>
  <si>
    <t>Wydatki budżetu gminy na  2008 r.</t>
  </si>
  <si>
    <t>w  złotych</t>
  </si>
  <si>
    <t>Rozdział</t>
  </si>
  <si>
    <t>§*</t>
  </si>
  <si>
    <t>Nazwa</t>
  </si>
  <si>
    <t>z tego:</t>
  </si>
  <si>
    <t>Wydatki bieżące</t>
  </si>
  <si>
    <t>Wydatki majątkowe</t>
  </si>
  <si>
    <t>Wynagro-
dzenia</t>
  </si>
  <si>
    <t>Pochodne od 
wynagrodzeń</t>
  </si>
  <si>
    <t>Dotacje</t>
  </si>
  <si>
    <t>Wydatki na obsługę długu</t>
  </si>
  <si>
    <t>Wydatki
z tytułu poręczeń
i gwarancji</t>
  </si>
  <si>
    <t>O1010</t>
  </si>
  <si>
    <t>INFRASTRUKTURA WODOCIĄGOWA I SANITACYJNA WSI</t>
  </si>
  <si>
    <t>Różne opłaty i składki</t>
  </si>
  <si>
    <t>Wydatki inwestycyjne jednostek budżetowych</t>
  </si>
  <si>
    <t>razem 01010</t>
  </si>
  <si>
    <t>O1030</t>
  </si>
  <si>
    <t>IZBY ROLNICZE</t>
  </si>
  <si>
    <t>Wpłaty gmin na rzecz izb rolniczych w wysokości 2% uzyskanych wpływów z podatku rolnego</t>
  </si>
  <si>
    <t>razem 01030</t>
  </si>
  <si>
    <t>O1095</t>
  </si>
  <si>
    <t>POZOSTAŁA DZIAŁALNOŚĆ</t>
  </si>
  <si>
    <t>Zakup usług pozostałych</t>
  </si>
  <si>
    <t>razem 01095</t>
  </si>
  <si>
    <t>DROGI GMINNE  PUBLICZNE</t>
  </si>
  <si>
    <t>Zakup materiałów i wyposażenia</t>
  </si>
  <si>
    <t>Zakup usług remontowych</t>
  </si>
  <si>
    <t>razem 60016</t>
  </si>
  <si>
    <t>INFRASTRUKTURA TELEKOMUNIKACYJNA</t>
  </si>
  <si>
    <t>razem 60053</t>
  </si>
  <si>
    <t>TURYSTYKA I WYPOCZYNEK</t>
  </si>
  <si>
    <t>RAZEM 630</t>
  </si>
  <si>
    <t>GOSPODARKA GRUNTAMI I NIERUCHOMOŚCIAMI</t>
  </si>
  <si>
    <t>Wynagrodzenia bezosobowe</t>
  </si>
  <si>
    <t>Zakup energii</t>
  </si>
  <si>
    <t>Kary i odszkodowania wypłacane na rzecz osób fizycznych</t>
  </si>
  <si>
    <t>Wydatki na zakupy inwestycyjne jednostek budżetowych</t>
  </si>
  <si>
    <t>razem 70005</t>
  </si>
  <si>
    <t>USUWANIE SKUTKÓW KLĘSK ŻYWIOŁOWYCH</t>
  </si>
  <si>
    <t>razem 70078</t>
  </si>
  <si>
    <t>DZIAŁALNOŚĆ USŁUGOWA</t>
  </si>
  <si>
    <t>PLANY ZAGOSPODAROWANIA PRZESTRZENNEGO</t>
  </si>
  <si>
    <t>razem 71004</t>
  </si>
  <si>
    <t>CMENTARZE</t>
  </si>
  <si>
    <t>razem 71035</t>
  </si>
  <si>
    <t>RAZEM 710</t>
  </si>
  <si>
    <t>URZĘDY WOJEWÓDZKIE</t>
  </si>
  <si>
    <t>Wynagrodzenia osobowe pracowników</t>
  </si>
  <si>
    <t>Dodatkowe wynagrodzenia roczne</t>
  </si>
  <si>
    <t>Składki na ubezpieczenia społeczne</t>
  </si>
  <si>
    <t>Składki na Fundusz Pracy</t>
  </si>
  <si>
    <t>Odpisy na zakładowy fundusz świadczeń socjalnych</t>
  </si>
  <si>
    <t>razem 75011</t>
  </si>
  <si>
    <t>RADY GMIN</t>
  </si>
  <si>
    <t>Różne wydatki na rzecz osób fizycznych</t>
  </si>
  <si>
    <t>Zakup usług dostępu do sieci Internet</t>
  </si>
  <si>
    <t>Opłaty z tytułu zakupu usług telekomunikacyjnych telefonii komórkowej</t>
  </si>
  <si>
    <t xml:space="preserve">Opłaty z tytułu zakupu usług telekomunikacyjnych telefonii stacjonarnej </t>
  </si>
  <si>
    <t>Podróże służbowe krajowe</t>
  </si>
  <si>
    <t>Szkolenia pracowników niebędących członkami korpusu służby cywilnej</t>
  </si>
  <si>
    <t>Zakup materiałów papierniczych do sprzetu drukarskiego i urządzeń kserograficznych</t>
  </si>
  <si>
    <t>Zakup akcesoriów komputerowych, w tym programów i licencji</t>
  </si>
  <si>
    <t>razem 75022</t>
  </si>
  <si>
    <t>URZĘDY GMIN (MIAST I MIAST NA PRAWACH POWIATU)</t>
  </si>
  <si>
    <t>Wydatki osobowe niezaliczone do wynagrodzeń</t>
  </si>
  <si>
    <t>Wpłaty na Państwowy Fundusz Rehabilitacji Osób Niepełnosprawnych</t>
  </si>
  <si>
    <t>Zakup usług zdrowotnych</t>
  </si>
  <si>
    <t>Zakup usług dostepu do sieci Internet</t>
  </si>
  <si>
    <t>Opłaty z tytułu zakupu  usług telekomunikacyjnych telefinii komórkowej</t>
  </si>
  <si>
    <t>Opłaty za administrowanie i czynsze za budynki, lokale i pomieszczenia garażowe</t>
  </si>
  <si>
    <t>Odpisy na zakładowy fundusz świadczen socjalnych</t>
  </si>
  <si>
    <t>Koszty postępowania sądowego i prokuratorskiego</t>
  </si>
  <si>
    <t>Szkolenia pracowników niebedących członkami korpusu służby cywilnej</t>
  </si>
  <si>
    <t>Zakup materiałów papierniczych do sprzętu drukarskiego i urządzeń kserograficznych</t>
  </si>
  <si>
    <t>Zakup komputera do obsługi Referatu Spraw Obywatelskich</t>
  </si>
  <si>
    <t>razem 75023</t>
  </si>
  <si>
    <t>PROMOCJA JEDNOSTEK SAMORZĄDU TERYTORIALNEGO</t>
  </si>
  <si>
    <t>razem 75075</t>
  </si>
  <si>
    <t>Zakup usług  pozostałych</t>
  </si>
  <si>
    <t>razem 75095</t>
  </si>
  <si>
    <t>URZĘDY NACZELNYCH ORGANÓW WŁADZY PAŃSTWOWEJ, KONTROLI I OCHRONY PRAWA ORAZ SĄDOWNICTWA</t>
  </si>
  <si>
    <t>URZĘDY NACZELNYCH ORGANÓW WŁADZY PAŃSTWOWEJ,KONTROLI I OCHRONY PRAWA</t>
  </si>
  <si>
    <t>KOMENDY WOJEWÓDZKIE POLICJI</t>
  </si>
  <si>
    <t>Wpłaty jednostek na fundusz celowy</t>
  </si>
  <si>
    <t>razem 75404</t>
  </si>
  <si>
    <t>OCHOTNICZE STRAŻE POŻARNE</t>
  </si>
  <si>
    <t>Wydatki osobowe niezaliczane do wynagrodzeń</t>
  </si>
  <si>
    <t>razem 75412</t>
  </si>
  <si>
    <t>OBRONA CYWILNA</t>
  </si>
  <si>
    <t>razem 75414</t>
  </si>
  <si>
    <t>DOCHODY OD OSÓB PRAWNYCH, OD OSÓB FIZYCZNYCH I OD INNYCH JEDNOSTEK NIEPOSIADAJĄCYCH OSOBOWOŚCI PRAWNEJ ORAZ WYDATKI ZWIĄZANE Z ICH POBOREM</t>
  </si>
  <si>
    <t>POBÓR PODATKÓW, OPŁAT I NIEPODATKOWYCH ZALEŻNOŚĆI BUDŻETOWYCH</t>
  </si>
  <si>
    <t>Wynagrodzenia agencyjno - prowizyjne</t>
  </si>
  <si>
    <t>RAZEM 756</t>
  </si>
  <si>
    <t>OBSŁUGA DŁUGU PUBLICZNEGO</t>
  </si>
  <si>
    <t>OBSŁUGA PAPIERÓW WARTOŚCIOWYCH, KREDYTÓW  I POŻYCZEK JEDOSTEK SAMORZĄDU TERYTORIALNEGO</t>
  </si>
  <si>
    <t>Odsetki i dyskonto od krajowych skarbowych papierów wartościowych oraz krajowych pożyczek i kredytów</t>
  </si>
  <si>
    <t>RAZEM 757</t>
  </si>
  <si>
    <t>Rezerwy ogólne i celowe</t>
  </si>
  <si>
    <t>Rezerwa ogólna</t>
  </si>
  <si>
    <t>Rezerwa celowa utworzona na podstawie art. 26 Ustawy z dnia 26.04.2007r o Zarządzaniu kryzysowym.(Dz.U 89 poz.590)</t>
  </si>
  <si>
    <t>SZKOŁY PODSTAWOWE</t>
  </si>
  <si>
    <t>Stypendia dla uczniów</t>
  </si>
  <si>
    <t>Zakup pomocy naukowych,dydaktycznych i książek</t>
  </si>
  <si>
    <t>Opłaty za administrowanie i czynsze za budynki,lokale i pomieszczenia garażowe</t>
  </si>
  <si>
    <t>razem 80101</t>
  </si>
  <si>
    <t>ODDZIAŁY PRZEDSZKOLNE W SZKOŁACH PODSTAWOWYCH</t>
  </si>
  <si>
    <t>razem 80103</t>
  </si>
  <si>
    <t>PRZEDSZKOLA</t>
  </si>
  <si>
    <t>razem 80104</t>
  </si>
  <si>
    <t>GIMNAZJA</t>
  </si>
  <si>
    <t>Opłaty z tytułu zakupu usług telekunikacyjnych telefinii stacjonarnej</t>
  </si>
  <si>
    <t>razem 80110</t>
  </si>
  <si>
    <t>DOWOŻENIE UCZNIÓW DO SZKÓŁ</t>
  </si>
  <si>
    <t>Dodatkowe wynagrodzenie  roczne</t>
  </si>
  <si>
    <t>razem 80113</t>
  </si>
  <si>
    <t>DOKSZTAŁCENIE I DOSKONALENIE NAUCZYCIELI</t>
  </si>
  <si>
    <t>razem 80146</t>
  </si>
  <si>
    <t>razem 80195</t>
  </si>
  <si>
    <t>RAZEM 801</t>
  </si>
  <si>
    <t>OCHRONA ZDROWIA</t>
  </si>
  <si>
    <t>ZWALCZANIE NARKOMANII</t>
  </si>
  <si>
    <t>Razem 85153</t>
  </si>
  <si>
    <t>PRZECIWDZIAŁANIE ALKOHOLIZMOWI</t>
  </si>
  <si>
    <t>razem 85154</t>
  </si>
  <si>
    <t>razem 85195</t>
  </si>
  <si>
    <t>RAZEM 851</t>
  </si>
  <si>
    <t>ŚWIADCZENIA RODZINNE, ZALICZKA ALIMENTACYJNA ORAZ SKŁADKI NA UBEZPIECZENIE EMERYTALNE I RENTOWE Z UBEZPIECZENIA SPOŁECZNEGO</t>
  </si>
  <si>
    <t>Świadczenia społeczne</t>
  </si>
  <si>
    <t>Opłaty z tytułu zakupu  usług telekomunikacyjnych telefonii stacjonarnej</t>
  </si>
  <si>
    <t>razem 85212</t>
  </si>
  <si>
    <t>SKŁADKI NA UBEZPIECZENIE ZDROWOTNE OPŁACANE ZA OSOBY POBIERAJĄCE NIEKTÓRE ŚWIADCZENIA Z POMOCY SPOŁECZNEJ ORAZ NIEKTÓRE ŚWIADCZENIA RODZINNE</t>
  </si>
  <si>
    <t>Składki na ubezpieczenie społeczne</t>
  </si>
  <si>
    <t>razem 85213</t>
  </si>
  <si>
    <t>ZASIŁKI I POMOC W NATURZE ORAZ SKŁADKI NA UBEZPIECZENIA EMERYTALNE I RENTOWE</t>
  </si>
  <si>
    <t>Zakup usług przez jednostki samorządu terytorialnego od innych jednostek samorządu terytorialnego</t>
  </si>
  <si>
    <t>razem 85214</t>
  </si>
  <si>
    <t>DODATKI MIESZKANIOWE</t>
  </si>
  <si>
    <t>razem 85215</t>
  </si>
  <si>
    <t>OŚRODKI POMOCY SPOŁECZNEJ</t>
  </si>
  <si>
    <t>razem 85219</t>
  </si>
  <si>
    <t>USŁUGI OPIEKUNCZE I SPECJALISTYCZNE USŁUGI OPIEKUŃCZE</t>
  </si>
  <si>
    <t>razem 85228</t>
  </si>
  <si>
    <t>Zakup środków żywności</t>
  </si>
  <si>
    <t>razem 85295</t>
  </si>
  <si>
    <t>RAZEM 852</t>
  </si>
  <si>
    <t>POMOC MATERIALNA DLA UCZNIÓW</t>
  </si>
  <si>
    <t>RAZEM 854</t>
  </si>
  <si>
    <t>GOSPODARKA ŚCIEKOWA I OCHRONA WÓD</t>
  </si>
  <si>
    <t>Wydatki inwestycyjne jednostek  budżetowych</t>
  </si>
  <si>
    <t>Razem 90001</t>
  </si>
  <si>
    <t>OCZYSZCZANIE MIAST I WSI</t>
  </si>
  <si>
    <t>razem 90003</t>
  </si>
  <si>
    <t>OŚWIETLENIE ULIC, PLACÓW I DRÓG</t>
  </si>
  <si>
    <t>razem 90015</t>
  </si>
  <si>
    <t>ZAKŁADY GOSPODARKI KOMUNALNEJ</t>
  </si>
  <si>
    <t>Razem 90017</t>
  </si>
  <si>
    <t>razem 90095</t>
  </si>
  <si>
    <t>DOMY I OŚRODKI KULTURY, ŚWIETLICE I KLUBY</t>
  </si>
  <si>
    <t>Razem 92109</t>
  </si>
  <si>
    <t>BIBLIOTEKI</t>
  </si>
  <si>
    <t>Dotacja podmiotowa z budżetu  dla samorządowej instytucji kultury</t>
  </si>
  <si>
    <t>Razem 92116</t>
  </si>
  <si>
    <t>KULTURA FIZYCZNA I SPORT</t>
  </si>
  <si>
    <t>ZADANIA W ZAKRESIE KULTURY FIZYCZNEJ  I SPORTU</t>
  </si>
  <si>
    <t>RAZEM 926</t>
  </si>
  <si>
    <t>RAZEM</t>
  </si>
  <si>
    <t>Zadania inwestycyjne w 2008 r.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</si>
  <si>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</si>
  <si>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</si>
  <si>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</si>
  <si>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</si>
  <si>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</si>
  <si>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</si>
  <si>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</si>
  <si>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</si>
  <si>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2008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</si>
  <si>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</si>
  <si>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</si>
  <si>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</si>
  <si>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</si>
  <si>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</si>
  <si>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Budowa sieci wodociągowej wraz z przyłączami dla wsi Osiny – II etap dł.sieci -7.716mb   ilość przyłączy – 26szt.</t>
  </si>
  <si>
    <t>A.      124 586,00 B.      934 397,00 C.       26 000,00</t>
  </si>
  <si>
    <t>Budowa sieci wodociągowej wraz z przyłączami dla wsi Jastrzębia dł.sieci -7.128mb    ilość przyłączy – 25szt.</t>
  </si>
  <si>
    <t xml:space="preserve">A.      120 000,00 B.      900 000,00
C.       25 000,00
</t>
  </si>
  <si>
    <t>Budowa sieci wodociągowej wraz z przyłączami dla wsi Bierzewice dł.sieci – 359mb     ilość przyłączy – 3szt.</t>
  </si>
  <si>
    <t>A.     
B.                       C.         3 000,00</t>
  </si>
  <si>
    <t>Budowa sieci wodociągowej wraz z przyłączami we wsi Legarda i Podgórze dł.sieci -896md ilość przyłączy – 5szt.</t>
  </si>
  <si>
    <t>A.      
B.
C.         5 000,00</t>
  </si>
  <si>
    <t>Budowa sieci wodociągowej wraz z przyłączami we wsi Józefków-Zakrzewo dł.sieci -2.012 mb  ilość przyłączy – 10szt.</t>
  </si>
  <si>
    <t>A.     
B.                       C.       10 000,00</t>
  </si>
  <si>
    <t>Budowa studni głębinowej awaryjnej w miejscowości Leśniewice</t>
  </si>
  <si>
    <t>Budowa studni głębinowej awaryjnej w miejscowości Stanisławów Skrzański</t>
  </si>
  <si>
    <t>Budowa studni głębinowej awaryjnej w miejscowości Krzywie</t>
  </si>
  <si>
    <t>Wykonanie projektów technicznych budowy sieci wodociąg.na terenie gm.Gostynin</t>
  </si>
  <si>
    <t>Razem 010</t>
  </si>
  <si>
    <t>A.      244 586,00 B.   1 834 397,00 C.       69 000,00</t>
  </si>
  <si>
    <t>Przebudowa drogi gminnej w Zieleńcu L=1254 mb.</t>
  </si>
  <si>
    <t xml:space="preserve">A.     
B.     485 660,00  C.       </t>
  </si>
  <si>
    <t>Przebudowa drogi gminnej   Zaborów Nowy-Sokołów</t>
  </si>
  <si>
    <t xml:space="preserve">A.     
B.     642 600,00  C.       </t>
  </si>
  <si>
    <t>Rozbudowa i przebudowa drogi gminnej Patrówek-Marianka na odcinku Górki Pierwsze-Marianka L=2139,79 mb.</t>
  </si>
  <si>
    <t xml:space="preserve">A.     
B.  1 010 560,00  C.       </t>
  </si>
  <si>
    <t>Rozbudowa i przebudowa drogi gminnej Józefków – Gulewo   L=1461 mb.</t>
  </si>
  <si>
    <t xml:space="preserve">A.     
B.     557 735,00  C.       </t>
  </si>
  <si>
    <t>Przebudowa drogi gminnej Nowa Wieś -Skrzany na odcinku Nowa Wieś-Feliksów L=1806,0mb.</t>
  </si>
  <si>
    <t xml:space="preserve">A.     
B.      572 600,00 C.       </t>
  </si>
  <si>
    <r>
      <t>Modernizacja drogi gminnej dług.</t>
    </r>
    <r>
      <rPr>
        <sz val="8"/>
        <rFont val="Tahoma"/>
        <family val="2"/>
      </rPr>
      <t>~1000 m/nawierzchnia z kruszywa</t>
    </r>
  </si>
  <si>
    <t>Wykonanie projektu budowlanego przebudowy drogi gminnej Rumunki-Nagodów</t>
  </si>
  <si>
    <t>Budowa sieci internetowej</t>
  </si>
  <si>
    <t>Razem 600</t>
  </si>
  <si>
    <t xml:space="preserve">A.     
B.    3 269 155,00 C.       </t>
  </si>
  <si>
    <t>Modernizacja budynku mieszkalnego po szkole w Rębowie</t>
  </si>
  <si>
    <t>Pierwokupy i wykupy działek</t>
  </si>
  <si>
    <t>Razem 700</t>
  </si>
  <si>
    <t>Budowa sieci komputerowej</t>
  </si>
  <si>
    <t>Zakupy sieci komputerowych</t>
  </si>
  <si>
    <t>Razem 750</t>
  </si>
  <si>
    <t>Wydatki inwestycyjne związane z zakupem: pił spalinowych,agregatu prądotwórczego,pompy szlunkowej itp.oraz  samochodu strażckiego</t>
  </si>
  <si>
    <t>Razem 754</t>
  </si>
  <si>
    <t xml:space="preserve">Rozbudowa budynku Szkoły Podstawowej i Gimnazjum o salę gimnastyczną niepełnowymiarową w Stefanowie </t>
  </si>
  <si>
    <t xml:space="preserve">A.     
B.       100 000,00 C.       </t>
  </si>
  <si>
    <t>Ocieplenie ścian zewnetrzenych i wymiana wewnetrznej instalacji elektrycznej w budynku Szkoły Podstawowej w Zwoleniu</t>
  </si>
  <si>
    <t xml:space="preserve">A.     
B.         50 000,00 C.       </t>
  </si>
  <si>
    <t>Wymina pokrycia dachowego w Zespole Szkoły Podstawowej i Gimnazjum w Białotarsku</t>
  </si>
  <si>
    <t>Stołówka i kuchnia szkolna w Zespole Szkoły Podstawowej i Gimnazjum w Lucieniu</t>
  </si>
  <si>
    <t xml:space="preserve">A.     
B.         75 000,00  C.       </t>
  </si>
  <si>
    <t>Budowa boiska sportowego szkolnego w Zespole Szkoły Podstawowej i Gimnazjum w Solcu</t>
  </si>
  <si>
    <t>Opracowanie projektów budowalnych wielobranżowych dla rozbudowy Szkoły Podstawowej i Gimnazjum w o salę gimnastyczną w Sierakówku i Solcu</t>
  </si>
  <si>
    <t>Razem 801</t>
  </si>
  <si>
    <t xml:space="preserve">A.     
B.      225 000,00 C.       </t>
  </si>
  <si>
    <t>Budowa kanializacji sanitarnej wraz z przyłączami i pompowniami dla m.Dąbrówka,Górki Drugie i część wsi Baby Górne  dł.sieci – 9.184mb ilość przyłączy – 50szt.</t>
  </si>
  <si>
    <t xml:space="preserve">A.      162 242,00 B.   1 216 820,00   C.       75 000,00 </t>
  </si>
  <si>
    <t>Budowa przydomowych oczyszczalni ścieków na terenie gm.Gostynin</t>
  </si>
  <si>
    <t>A.     
B.                       C.        19 000,00</t>
  </si>
  <si>
    <t>Razem 900</t>
  </si>
  <si>
    <t xml:space="preserve">A.      162 242,00 B.   1 216 820,00 C.       94 000,00 </t>
  </si>
  <si>
    <t>Remont budynku Domu Ludowego w Legardzie – II etap</t>
  </si>
  <si>
    <t xml:space="preserve">A.      119 600,00
B.                          C.       </t>
  </si>
  <si>
    <t>Razem 921</t>
  </si>
  <si>
    <t>A.       526 428,00 B.    6 545 372,00 C.       163 000,00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</si>
  <si>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</si>
  <si>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</si>
  <si>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</si>
  <si>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</si>
  <si>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</si>
  <si>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(** kol. 4 do wykorzystania fakultatywnego)</t>
  </si>
  <si>
    <t>Przychody i rozchody budżetu w 2008 r.</t>
  </si>
  <si>
    <t>Treść</t>
  </si>
  <si>
    <t>Klasyfikacja
§</t>
  </si>
  <si>
    <t>Kwota 2008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</si>
  <si>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</si>
  <si>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</si>
  <si>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</si>
  <si>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</si>
  <si>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</si>
  <si>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</si>
  <si>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</si>
  <si>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</si>
  <si>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</si>
  <si>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</si>
  <si>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</si>
  <si>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</si>
  <si>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</si>
  <si>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</si>
  <si>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</si>
  <si>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</si>
  <si>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</si>
  <si>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</si>
  <si>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</si>
  <si>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</si>
  <si>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</si>
  <si>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</si>
  <si>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</si>
  <si>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</si>
  <si>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</si>
  <si>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</si>
  <si>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</si>
  <si>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</si>
  <si>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</si>
  <si>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</si>
  <si>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</si>
  <si>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</si>
  <si>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</si>
  <si>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</si>
  <si>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</si>
  <si>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</si>
  <si>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</si>
  <si>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</si>
  <si>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</si>
  <si>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</si>
  <si>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</si>
  <si>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zadań zleconych odrębnymi ustawami w 2008 r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</si>
  <si>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</si>
  <si>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</si>
  <si>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</si>
  <si>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</si>
  <si>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</si>
  <si>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</si>
  <si>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</si>
  <si>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</si>
  <si>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Zał. Nr 6</t>
  </si>
  <si>
    <t xml:space="preserve">do Uchwały Rady Gminy </t>
  </si>
  <si>
    <t xml:space="preserve">nr 77/XVI/2008 </t>
  </si>
  <si>
    <t>z dnia 29.01.2008 r.</t>
  </si>
  <si>
    <t xml:space="preserve">PLAN ZADAŃ REALIZOWANYCH ZE ŚRODKÓW Z TYTUŁU WYDANYCH ZEZWOLEŃ NA SPRZEDAŻ NAPOJÓW ALKOHOLOWYCH                  </t>
  </si>
  <si>
    <t xml:space="preserve">Ogółem kwota </t>
  </si>
  <si>
    <t>DOCHODY</t>
  </si>
  <si>
    <t>DOCHODY OD OSÓB PRAWNYCH,FIZYCZNYCH,JEDNOST.</t>
  </si>
  <si>
    <t>Wpływy z innych opłat stanowiących dochody jst na podstawie ustaw</t>
  </si>
  <si>
    <t>WYDATKI</t>
  </si>
  <si>
    <t>Zwalczanie narkomanii</t>
  </si>
  <si>
    <t>RAZEM  85153</t>
  </si>
  <si>
    <t>Przeciwdziałanie alkoholizmowi</t>
  </si>
  <si>
    <t>RAZEM  85154</t>
  </si>
  <si>
    <t xml:space="preserve">                                                               RAZEM 851</t>
  </si>
  <si>
    <t>Plan przychodów i wydatków zakładów budżetowych, gospodarstw pomocniczych</t>
  </si>
  <si>
    <t xml:space="preserve"> oraz dochodów i wydatków rachunków dochodów własnych jednostek budżetowych na 2008 r.</t>
  </si>
  <si>
    <t>Wyszczególnienie</t>
  </si>
  <si>
    <t>Stan środków obrotowych** na początek roku</t>
  </si>
  <si>
    <t>Przychody*</t>
  </si>
  <si>
    <t>Stan środków obrotowych** na koniec roku</t>
  </si>
  <si>
    <t>Rozliczenia
z budżetem
z tytułu wpłat nadwyżek środków za 2007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</si>
  <si>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</si>
  <si>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</si>
  <si>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</si>
  <si>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</si>
  <si>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</si>
  <si>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</si>
  <si>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</si>
  <si>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1. Zakład Komunalny w Solcu</t>
  </si>
  <si>
    <t>II.</t>
  </si>
  <si>
    <t>Gospodarstwa pomocnicze</t>
  </si>
  <si>
    <t>III.</t>
  </si>
  <si>
    <t>Rachunki dochodów własnych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</si>
  <si>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</si>
  <si>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</si>
  <si>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</si>
  <si>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</si>
  <si>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Dotacje podmiotowe* w 2008 r.</t>
  </si>
  <si>
    <t>Nazwa instytucji</t>
  </si>
  <si>
    <t>Kwota dotacji</t>
  </si>
  <si>
    <t>Gminna Biblioteka Publiczna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</si>
  <si>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</si>
  <si>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</si>
  <si>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Plan przychodów i wydatków Gminnego Funduszu</t>
  </si>
  <si>
    <t>Ochrony Środowiska i Gospodarki Wodnej</t>
  </si>
  <si>
    <t>Plan na 2008 r.</t>
  </si>
  <si>
    <t>Stan środków obrotowych na początek roku</t>
  </si>
  <si>
    <t>Przychody</t>
  </si>
  <si>
    <t>opłaty eksploatacyjne</t>
  </si>
  <si>
    <t>1. likwidacje dzikich wysypisk śmieci, akcje sprzatątania świata</t>
  </si>
  <si>
    <t>IV.</t>
  </si>
  <si>
    <t>Stan środków obrotowych na koniec roku</t>
  </si>
  <si>
    <t>Zał. Nr 10</t>
  </si>
  <si>
    <t>do Uchwały Rady Gminy</t>
  </si>
  <si>
    <t xml:space="preserve">Nr 77/XVI/2008 </t>
  </si>
  <si>
    <t>z dnia 29 stycznia 2008 r.</t>
  </si>
  <si>
    <t>Prognoza kwoty długu i spłat na rok 2008 i lata następne</t>
  </si>
  <si>
    <t>Kwota długu na dzień 31.12.2007</t>
  </si>
  <si>
    <t>Prognoza</t>
  </si>
  <si>
    <t>Umorzenie</t>
  </si>
  <si>
    <t>31.XII.2008</t>
  </si>
  <si>
    <t>31.XII.2009</t>
  </si>
  <si>
    <t>31.XII.2010</t>
  </si>
  <si>
    <t>31.XII.2011</t>
  </si>
  <si>
    <t>31.XII.2012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</si>
  <si>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</si>
  <si>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</si>
  <si>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</si>
  <si>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</si>
  <si>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</si>
  <si>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</si>
  <si>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</si>
  <si>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</si>
  <si>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</si>
  <si>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</si>
  <si>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prefinansowania):</t>
  </si>
  <si>
    <t>pożyczki</t>
  </si>
  <si>
    <t>kredyty,  w tym:</t>
  </si>
  <si>
    <t xml:space="preserve">   EBOiR</t>
  </si>
  <si>
    <t>obligacje</t>
  </si>
  <si>
    <t>1.3</t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</si>
  <si>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</si>
  <si>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</si>
  <si>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</si>
  <si>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</si>
  <si>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2.1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</si>
  <si>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</si>
  <si>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</si>
  <si>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</si>
  <si>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</si>
  <si>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2.2</t>
  </si>
  <si>
    <t>Spłata rat kapitałowych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</si>
  <si>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</si>
  <si>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</si>
  <si>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</si>
  <si>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</si>
  <si>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</si>
  <si>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</si>
  <si>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</si>
  <si>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( 1-2.a-2.b-2.2):3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</si>
  <si>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</si>
  <si>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</si>
  <si>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</si>
  <si>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(2:1:3)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</si>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</sst>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\-#,##0"/>
    <numFmt numFmtId="166" formatCode="#,##0.00"/>
    <numFmt numFmtId="167" formatCode="#,##0"/>
    <numFmt numFmtId="168" formatCode="#,##0.00_ ;\-#,##0.00\ "/>
    <numFmt numFmtId="169" formatCode="_-* #,##0.00&quot; zł&quot;_-;\-* #,##0.00&quot; zł&quot;_-;_-* \-??&quot; zł&quot;_-;_-@_-"/>
    <numFmt numFmtId="170" formatCode="0.00"/>
  </numFmts>
  <fonts count="59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3"/>
      <name val="Arial CE"/>
      <family val="2"/>
    </font>
    <font>
      <sz val="10"/>
      <name val="Lucida Sans Unicode"/>
      <family val="0"/>
    </font>
    <font>
      <sz val="9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b/>
      <u val="single"/>
      <sz val="10"/>
      <name val="Arial CE"/>
      <family val="0"/>
    </font>
    <font>
      <b/>
      <u val="single"/>
      <sz val="11"/>
      <name val="Arial CE"/>
      <family val="0"/>
    </font>
    <font>
      <b/>
      <sz val="9"/>
      <color indexed="55"/>
      <name val="Arial CE"/>
      <family val="0"/>
    </font>
    <font>
      <b/>
      <sz val="10"/>
      <color indexed="55"/>
      <name val="Arial CE"/>
      <family val="0"/>
    </font>
    <font>
      <b/>
      <u val="single"/>
      <sz val="10"/>
      <color indexed="55"/>
      <name val="Arial CE"/>
      <family val="0"/>
    </font>
    <font>
      <b/>
      <u val="single"/>
      <sz val="11"/>
      <color indexed="55"/>
      <name val="Arial CE"/>
      <family val="0"/>
    </font>
    <font>
      <b/>
      <u val="single"/>
      <sz val="10.5"/>
      <name val="Arial CE"/>
      <family val="0"/>
    </font>
    <font>
      <i/>
      <sz val="10"/>
      <name val="Arial CE"/>
      <family val="0"/>
    </font>
    <font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sz val="8"/>
      <name val="Tahoma"/>
      <family val="2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11"/>
      <name val="Arial CE"/>
      <family val="2"/>
    </font>
    <font>
      <sz val="10"/>
      <color indexed="60"/>
      <name val="Arial CE"/>
      <family val="0"/>
    </font>
    <font>
      <i/>
      <vertAlign val="superscript"/>
      <sz val="10"/>
      <name val="Arial CE"/>
      <family val="0"/>
    </font>
    <font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79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3" fillId="20" borderId="10" xfId="0" applyFont="1" applyFill="1" applyBorder="1" applyAlignment="1">
      <alignment horizontal="center" vertical="center"/>
    </xf>
    <xf numFmtId="164" fontId="23" fillId="20" borderId="10" xfId="0" applyFont="1" applyFill="1" applyBorder="1" applyAlignment="1">
      <alignment horizontal="center" vertical="center" wrapText="1"/>
    </xf>
    <xf numFmtId="164" fontId="23" fillId="20" borderId="10" xfId="0" applyFont="1" applyFill="1" applyBorder="1" applyAlignment="1">
      <alignment vertical="center" wrapText="1"/>
    </xf>
    <xf numFmtId="164" fontId="24" fillId="0" borderId="11" xfId="0" applyFont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 wrapText="1"/>
    </xf>
    <xf numFmtId="164" fontId="23" fillId="21" borderId="12" xfId="0" applyFont="1" applyFill="1" applyBorder="1" applyAlignment="1">
      <alignment horizontal="right"/>
    </xf>
    <xf numFmtId="164" fontId="23" fillId="21" borderId="12" xfId="0" applyFont="1" applyFill="1" applyBorder="1" applyAlignment="1">
      <alignment horizontal="right" vertical="center" wrapText="1"/>
    </xf>
    <xf numFmtId="164" fontId="23" fillId="21" borderId="12" xfId="0" applyFont="1" applyFill="1" applyBorder="1" applyAlignment="1">
      <alignment vertical="center"/>
    </xf>
    <xf numFmtId="164" fontId="0" fillId="21" borderId="12" xfId="0" applyFill="1" applyBorder="1" applyAlignment="1">
      <alignment vertical="center"/>
    </xf>
    <xf numFmtId="165" fontId="0" fillId="21" borderId="12" xfId="0" applyNumberFormat="1" applyFill="1" applyBorder="1" applyAlignment="1">
      <alignment vertical="center"/>
    </xf>
    <xf numFmtId="164" fontId="0" fillId="0" borderId="12" xfId="0" applyFont="1" applyBorder="1" applyAlignment="1">
      <alignment horizontal="right"/>
    </xf>
    <xf numFmtId="164" fontId="25" fillId="0" borderId="12" xfId="0" applyFont="1" applyBorder="1" applyAlignment="1">
      <alignment horizontal="left" vertical="center" wrapText="1"/>
    </xf>
    <xf numFmtId="164" fontId="0" fillId="0" borderId="12" xfId="0" applyFont="1" applyBorder="1" applyAlignment="1">
      <alignment horizontal="center" vertical="center"/>
    </xf>
    <xf numFmtId="164" fontId="22" fillId="0" borderId="12" xfId="0" applyFont="1" applyBorder="1" applyAlignment="1">
      <alignment vertical="center" wrapText="1" shrinkToFit="1"/>
    </xf>
    <xf numFmtId="166" fontId="0" fillId="0" borderId="12" xfId="0" applyNumberFormat="1" applyFon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164" fontId="22" fillId="0" borderId="12" xfId="0" applyFont="1" applyBorder="1" applyAlignment="1">
      <alignment vertical="center" wrapText="1"/>
    </xf>
    <xf numFmtId="164" fontId="22" fillId="0" borderId="12" xfId="0" applyFont="1" applyBorder="1" applyAlignment="1">
      <alignment horizontal="left" vertical="center" wrapText="1"/>
    </xf>
    <xf numFmtId="164" fontId="23" fillId="0" borderId="12" xfId="0" applyFont="1" applyBorder="1" applyAlignment="1">
      <alignment horizontal="center" vertical="center"/>
    </xf>
    <xf numFmtId="164" fontId="25" fillId="0" borderId="12" xfId="0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164" fontId="22" fillId="0" borderId="12" xfId="0" applyFont="1" applyBorder="1" applyAlignment="1">
      <alignment vertical="center"/>
    </xf>
    <xf numFmtId="166" fontId="26" fillId="0" borderId="12" xfId="0" applyNumberFormat="1" applyFont="1" applyBorder="1" applyAlignment="1">
      <alignment vertical="center"/>
    </xf>
    <xf numFmtId="164" fontId="25" fillId="21" borderId="12" xfId="0" applyFont="1" applyFill="1" applyBorder="1" applyAlignment="1">
      <alignment horizontal="right" vertical="center" wrapText="1"/>
    </xf>
    <xf numFmtId="164" fontId="23" fillId="21" borderId="12" xfId="0" applyFont="1" applyFill="1" applyBorder="1" applyAlignment="1">
      <alignment horizontal="center" vertical="center"/>
    </xf>
    <xf numFmtId="164" fontId="25" fillId="21" borderId="12" xfId="0" applyFont="1" applyFill="1" applyBorder="1" applyAlignment="1">
      <alignment vertical="center"/>
    </xf>
    <xf numFmtId="166" fontId="0" fillId="21" borderId="12" xfId="0" applyNumberFormat="1" applyFont="1" applyFill="1" applyBorder="1" applyAlignment="1">
      <alignment vertical="center"/>
    </xf>
    <xf numFmtId="166" fontId="0" fillId="21" borderId="12" xfId="0" applyNumberFormat="1" applyFill="1" applyBorder="1" applyAlignment="1">
      <alignment vertical="center"/>
    </xf>
    <xf numFmtId="164" fontId="23" fillId="21" borderId="12" xfId="0" applyFont="1" applyFill="1" applyBorder="1" applyAlignment="1">
      <alignment/>
    </xf>
    <xf numFmtId="164" fontId="25" fillId="21" borderId="12" xfId="0" applyFont="1" applyFill="1" applyBorder="1" applyAlignment="1">
      <alignment vertical="center" wrapText="1"/>
    </xf>
    <xf numFmtId="164" fontId="0" fillId="0" borderId="12" xfId="0" applyBorder="1" applyAlignment="1">
      <alignment/>
    </xf>
    <xf numFmtId="166" fontId="0" fillId="0" borderId="12" xfId="0" applyNumberFormat="1" applyFont="1" applyBorder="1" applyAlignment="1">
      <alignment vertical="center" wrapText="1"/>
    </xf>
    <xf numFmtId="164" fontId="23" fillId="0" borderId="12" xfId="0" applyFont="1" applyBorder="1" applyAlignment="1">
      <alignment/>
    </xf>
    <xf numFmtId="164" fontId="25" fillId="0" borderId="12" xfId="0" applyFont="1" applyBorder="1" applyAlignment="1">
      <alignment vertical="center" wrapText="1"/>
    </xf>
    <xf numFmtId="166" fontId="26" fillId="0" borderId="12" xfId="0" applyNumberFormat="1" applyFont="1" applyBorder="1" applyAlignment="1">
      <alignment vertical="center" wrapText="1"/>
    </xf>
    <xf numFmtId="164" fontId="25" fillId="21" borderId="12" xfId="0" applyFont="1" applyFill="1" applyBorder="1" applyAlignment="1">
      <alignment horizontal="left" vertical="center" wrapText="1"/>
    </xf>
    <xf numFmtId="164" fontId="0" fillId="0" borderId="12" xfId="0" applyBorder="1" applyAlignment="1">
      <alignment horizontal="center" vertical="center"/>
    </xf>
    <xf numFmtId="164" fontId="25" fillId="0" borderId="12" xfId="0" applyFont="1" applyBorder="1" applyAlignment="1">
      <alignment wrapText="1"/>
    </xf>
    <xf numFmtId="166" fontId="26" fillId="0" borderId="12" xfId="0" applyNumberFormat="1" applyFont="1" applyBorder="1" applyAlignment="1">
      <alignment horizontal="right" vertical="center"/>
    </xf>
    <xf numFmtId="166" fontId="23" fillId="0" borderId="12" xfId="0" applyNumberFormat="1" applyFont="1" applyBorder="1" applyAlignment="1">
      <alignment vertical="center" wrapText="1"/>
    </xf>
    <xf numFmtId="166" fontId="27" fillId="0" borderId="12" xfId="0" applyNumberFormat="1" applyFont="1" applyBorder="1" applyAlignment="1">
      <alignment vertical="center"/>
    </xf>
    <xf numFmtId="164" fontId="25" fillId="21" borderId="12" xfId="0" applyFont="1" applyFill="1" applyBorder="1" applyAlignment="1">
      <alignment wrapText="1"/>
    </xf>
    <xf numFmtId="166" fontId="26" fillId="21" borderId="12" xfId="0" applyNumberFormat="1" applyFont="1" applyFill="1" applyBorder="1" applyAlignment="1">
      <alignment vertical="center"/>
    </xf>
    <xf numFmtId="166" fontId="27" fillId="21" borderId="12" xfId="0" applyNumberFormat="1" applyFont="1" applyFill="1" applyBorder="1" applyAlignment="1">
      <alignment vertical="center"/>
    </xf>
    <xf numFmtId="164" fontId="23" fillId="24" borderId="12" xfId="0" applyFont="1" applyFill="1" applyBorder="1" applyAlignment="1">
      <alignment horizontal="center"/>
    </xf>
    <xf numFmtId="164" fontId="25" fillId="0" borderId="12" xfId="0" applyFont="1" applyBorder="1" applyAlignment="1">
      <alignment horizontal="center" vertical="center" wrapText="1"/>
    </xf>
    <xf numFmtId="166" fontId="0" fillId="24" borderId="12" xfId="0" applyNumberFormat="1" applyFont="1" applyFill="1" applyBorder="1" applyAlignment="1">
      <alignment vertical="center"/>
    </xf>
    <xf numFmtId="164" fontId="28" fillId="21" borderId="12" xfId="0" applyFont="1" applyFill="1" applyBorder="1" applyAlignment="1">
      <alignment wrapText="1"/>
    </xf>
    <xf numFmtId="164" fontId="29" fillId="21" borderId="12" xfId="0" applyFont="1" applyFill="1" applyBorder="1" applyAlignment="1">
      <alignment horizontal="center" vertical="center"/>
    </xf>
    <xf numFmtId="166" fontId="30" fillId="21" borderId="12" xfId="0" applyNumberFormat="1" applyFont="1" applyFill="1" applyBorder="1" applyAlignment="1">
      <alignment vertical="center"/>
    </xf>
    <xf numFmtId="166" fontId="31" fillId="21" borderId="12" xfId="0" applyNumberFormat="1" applyFont="1" applyFill="1" applyBorder="1" applyAlignment="1">
      <alignment vertical="center"/>
    </xf>
    <xf numFmtId="164" fontId="0" fillId="0" borderId="12" xfId="0" applyFont="1" applyBorder="1" applyAlignment="1">
      <alignment vertical="center"/>
    </xf>
    <xf numFmtId="166" fontId="32" fillId="0" borderId="12" xfId="0" applyNumberFormat="1" applyFont="1" applyBorder="1" applyAlignment="1">
      <alignment horizontal="center" vertical="center"/>
    </xf>
    <xf numFmtId="166" fontId="32" fillId="0" borderId="12" xfId="0" applyNumberFormat="1" applyFont="1" applyBorder="1" applyAlignment="1">
      <alignment vertical="center"/>
    </xf>
    <xf numFmtId="164" fontId="0" fillId="0" borderId="0" xfId="0" applyAlignment="1">
      <alignment vertical="center"/>
    </xf>
    <xf numFmtId="164" fontId="33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4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33" fillId="0" borderId="0" xfId="0" applyFont="1" applyAlignment="1">
      <alignment horizontal="center"/>
    </xf>
    <xf numFmtId="164" fontId="35" fillId="20" borderId="12" xfId="0" applyFont="1" applyFill="1" applyBorder="1" applyAlignment="1">
      <alignment horizontal="center" vertical="center" wrapText="1"/>
    </xf>
    <xf numFmtId="164" fontId="36" fillId="20" borderId="12" xfId="0" applyFont="1" applyFill="1" applyBorder="1" applyAlignment="1">
      <alignment horizontal="center" vertical="center" wrapText="1"/>
    </xf>
    <xf numFmtId="164" fontId="22" fillId="0" borderId="0" xfId="0" applyFont="1" applyAlignment="1">
      <alignment/>
    </xf>
    <xf numFmtId="164" fontId="37" fillId="0" borderId="12" xfId="0" applyFont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7" fontId="37" fillId="0" borderId="12" xfId="0" applyNumberFormat="1" applyFont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top" wrapText="1"/>
    </xf>
    <xf numFmtId="164" fontId="35" fillId="0" borderId="12" xfId="0" applyFont="1" applyBorder="1" applyAlignment="1">
      <alignment horizontal="left" vertical="top" wrapText="1"/>
    </xf>
    <xf numFmtId="166" fontId="1" fillId="0" borderId="12" xfId="0" applyNumberFormat="1" applyFont="1" applyBorder="1" applyAlignment="1">
      <alignment horizontal="right" vertical="top" wrapText="1"/>
    </xf>
    <xf numFmtId="164" fontId="1" fillId="0" borderId="12" xfId="0" applyFont="1" applyBorder="1" applyAlignment="1">
      <alignment horizontal="left" vertical="top" wrapText="1"/>
    </xf>
    <xf numFmtId="164" fontId="36" fillId="0" borderId="12" xfId="0" applyFont="1" applyBorder="1" applyAlignment="1">
      <alignment horizontal="left" vertical="top" wrapText="1"/>
    </xf>
    <xf numFmtId="166" fontId="36" fillId="0" borderId="12" xfId="0" applyNumberFormat="1" applyFont="1" applyBorder="1" applyAlignment="1">
      <alignment horizontal="right" vertical="top" wrapText="1"/>
    </xf>
    <xf numFmtId="166" fontId="35" fillId="0" borderId="12" xfId="0" applyNumberFormat="1" applyFont="1" applyBorder="1" applyAlignment="1">
      <alignment horizontal="right" vertical="top" wrapText="1"/>
    </xf>
    <xf numFmtId="164" fontId="35" fillId="21" borderId="12" xfId="0" applyFont="1" applyFill="1" applyBorder="1" applyAlignment="1">
      <alignment horizontal="center" vertical="top" wrapText="1"/>
    </xf>
    <xf numFmtId="164" fontId="1" fillId="21" borderId="12" xfId="0" applyFont="1" applyFill="1" applyBorder="1" applyAlignment="1">
      <alignment horizontal="center" vertical="top" wrapText="1"/>
    </xf>
    <xf numFmtId="164" fontId="35" fillId="21" borderId="12" xfId="0" applyFont="1" applyFill="1" applyBorder="1" applyAlignment="1">
      <alignment horizontal="left" vertical="top" wrapText="1"/>
    </xf>
    <xf numFmtId="166" fontId="35" fillId="21" borderId="12" xfId="0" applyNumberFormat="1" applyFont="1" applyFill="1" applyBorder="1" applyAlignment="1">
      <alignment horizontal="right" vertical="top" wrapText="1"/>
    </xf>
    <xf numFmtId="164" fontId="1" fillId="24" borderId="12" xfId="0" applyFont="1" applyFill="1" applyBorder="1" applyAlignment="1">
      <alignment horizontal="center" vertical="top" wrapText="1"/>
    </xf>
    <xf numFmtId="164" fontId="35" fillId="24" borderId="12" xfId="0" applyFont="1" applyFill="1" applyBorder="1" applyAlignment="1">
      <alignment horizontal="left" vertical="top" wrapText="1"/>
    </xf>
    <xf numFmtId="166" fontId="35" fillId="24" borderId="12" xfId="0" applyNumberFormat="1" applyFont="1" applyFill="1" applyBorder="1" applyAlignment="1">
      <alignment horizontal="right" vertical="top" wrapText="1"/>
    </xf>
    <xf numFmtId="164" fontId="1" fillId="0" borderId="13" xfId="0" applyFont="1" applyBorder="1" applyAlignment="1">
      <alignment horizontal="center" vertical="top" wrapText="1"/>
    </xf>
    <xf numFmtId="164" fontId="0" fillId="0" borderId="10" xfId="0" applyBorder="1" applyAlignment="1">
      <alignment vertical="center"/>
    </xf>
    <xf numFmtId="164" fontId="1" fillId="0" borderId="14" xfId="0" applyFont="1" applyBorder="1" applyAlignment="1">
      <alignment horizontal="left" vertical="top" wrapText="1"/>
    </xf>
    <xf numFmtId="164" fontId="1" fillId="0" borderId="11" xfId="0" applyFont="1" applyBorder="1" applyAlignment="1">
      <alignment horizontal="center" vertical="top" wrapText="1"/>
    </xf>
    <xf numFmtId="164" fontId="1" fillId="0" borderId="12" xfId="0" applyFont="1" applyBorder="1" applyAlignment="1">
      <alignment horizontal="center" vertical="top"/>
    </xf>
    <xf numFmtId="164" fontId="1" fillId="0" borderId="12" xfId="0" applyFont="1" applyBorder="1" applyAlignment="1">
      <alignment horizontal="center" vertical="center"/>
    </xf>
    <xf numFmtId="164" fontId="39" fillId="0" borderId="12" xfId="0" applyFont="1" applyBorder="1" applyAlignment="1">
      <alignment horizontal="center" vertical="center"/>
    </xf>
    <xf numFmtId="164" fontId="35" fillId="0" borderId="12" xfId="0" applyFont="1" applyBorder="1" applyAlignment="1">
      <alignment horizontal="center" vertical="top" wrapText="1"/>
    </xf>
    <xf numFmtId="164" fontId="35" fillId="24" borderId="12" xfId="0" applyFont="1" applyFill="1" applyBorder="1" applyAlignment="1">
      <alignment horizontal="center" vertical="top" wrapText="1"/>
    </xf>
    <xf numFmtId="164" fontId="40" fillId="0" borderId="12" xfId="0" applyFont="1" applyBorder="1" applyAlignment="1">
      <alignment horizontal="left" vertical="top" wrapText="1"/>
    </xf>
    <xf numFmtId="164" fontId="41" fillId="24" borderId="12" xfId="0" applyFont="1" applyFill="1" applyBorder="1" applyAlignment="1">
      <alignment horizontal="left" vertical="top" wrapText="1"/>
    </xf>
    <xf numFmtId="164" fontId="39" fillId="0" borderId="12" xfId="0" applyFont="1" applyBorder="1" applyAlignment="1">
      <alignment horizontal="left" vertical="top" wrapText="1"/>
    </xf>
    <xf numFmtId="164" fontId="41" fillId="0" borderId="12" xfId="0" applyFont="1" applyBorder="1" applyAlignment="1">
      <alignment horizontal="left" vertical="top" wrapText="1"/>
    </xf>
    <xf numFmtId="164" fontId="41" fillId="21" borderId="12" xfId="0" applyFont="1" applyFill="1" applyBorder="1" applyAlignment="1">
      <alignment horizontal="left" vertical="top" wrapText="1"/>
    </xf>
    <xf numFmtId="164" fontId="23" fillId="0" borderId="0" xfId="0" applyFont="1" applyAlignment="1">
      <alignment/>
    </xf>
    <xf numFmtId="164" fontId="1" fillId="24" borderId="12" xfId="0" applyFont="1" applyFill="1" applyBorder="1" applyAlignment="1">
      <alignment horizontal="left" vertical="top" wrapText="1"/>
    </xf>
    <xf numFmtId="166" fontId="1" fillId="24" borderId="12" xfId="0" applyNumberFormat="1" applyFont="1" applyFill="1" applyBorder="1" applyAlignment="1">
      <alignment horizontal="right" vertical="top" wrapText="1"/>
    </xf>
    <xf numFmtId="166" fontId="36" fillId="21" borderId="12" xfId="0" applyNumberFormat="1" applyFont="1" applyFill="1" applyBorder="1" applyAlignment="1">
      <alignment horizontal="right" vertical="top" wrapText="1"/>
    </xf>
    <xf numFmtId="164" fontId="0" fillId="0" borderId="15" xfId="0" applyFont="1" applyBorder="1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42" fillId="0" borderId="0" xfId="0" applyFont="1" applyAlignment="1">
      <alignment horizontal="right" vertical="center"/>
    </xf>
    <xf numFmtId="164" fontId="23" fillId="20" borderId="16" xfId="0" applyFont="1" applyFill="1" applyBorder="1" applyAlignment="1">
      <alignment horizontal="center" vertical="center"/>
    </xf>
    <xf numFmtId="164" fontId="23" fillId="20" borderId="16" xfId="0" applyFont="1" applyFill="1" applyBorder="1" applyAlignment="1">
      <alignment horizontal="center" vertical="center" wrapText="1"/>
    </xf>
    <xf numFmtId="164" fontId="24" fillId="0" borderId="16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6" xfId="0" applyFont="1" applyBorder="1" applyAlignment="1">
      <alignment vertical="center"/>
    </xf>
    <xf numFmtId="164" fontId="42" fillId="0" borderId="16" xfId="0" applyFont="1" applyBorder="1" applyAlignment="1">
      <alignment vertical="center" wrapText="1"/>
    </xf>
    <xf numFmtId="166" fontId="0" fillId="0" borderId="16" xfId="0" applyNumberFormat="1" applyBorder="1" applyAlignment="1">
      <alignment vertical="center"/>
    </xf>
    <xf numFmtId="166" fontId="0" fillId="0" borderId="16" xfId="0" applyNumberFormat="1" applyFont="1" applyBorder="1" applyAlignment="1">
      <alignment vertical="center" wrapText="1"/>
    </xf>
    <xf numFmtId="164" fontId="0" fillId="0" borderId="16" xfId="0" applyNumberFormat="1" applyFont="1" applyBorder="1" applyAlignment="1">
      <alignment horizontal="center" vertical="center"/>
    </xf>
    <xf numFmtId="164" fontId="23" fillId="0" borderId="16" xfId="0" applyFont="1" applyBorder="1" applyAlignment="1">
      <alignment horizontal="center" vertical="center"/>
    </xf>
    <xf numFmtId="164" fontId="43" fillId="0" borderId="16" xfId="0" applyFont="1" applyBorder="1" applyAlignment="1">
      <alignment vertical="center" wrapText="1"/>
    </xf>
    <xf numFmtId="166" fontId="23" fillId="0" borderId="16" xfId="0" applyNumberFormat="1" applyFont="1" applyBorder="1" applyAlignment="1">
      <alignment vertical="center"/>
    </xf>
    <xf numFmtId="166" fontId="23" fillId="0" borderId="16" xfId="0" applyNumberFormat="1" applyFont="1" applyBorder="1" applyAlignment="1">
      <alignment vertical="center" wrapText="1"/>
    </xf>
    <xf numFmtId="164" fontId="0" fillId="0" borderId="16" xfId="0" applyBorder="1" applyAlignment="1">
      <alignment horizontal="center" vertical="center"/>
    </xf>
    <xf numFmtId="164" fontId="0" fillId="24" borderId="16" xfId="0" applyFont="1" applyFill="1" applyBorder="1" applyAlignment="1">
      <alignment horizontal="center" vertical="center"/>
    </xf>
    <xf numFmtId="164" fontId="42" fillId="24" borderId="16" xfId="0" applyFont="1" applyFill="1" applyBorder="1" applyAlignment="1">
      <alignment vertical="center" wrapText="1"/>
    </xf>
    <xf numFmtId="166" fontId="0" fillId="24" borderId="16" xfId="0" applyNumberFormat="1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6" fontId="0" fillId="24" borderId="16" xfId="0" applyNumberFormat="1" applyFont="1" applyFill="1" applyBorder="1" applyAlignment="1">
      <alignment vertical="center" wrapText="1"/>
    </xf>
    <xf numFmtId="164" fontId="23" fillId="24" borderId="16" xfId="0" applyFont="1" applyFill="1" applyBorder="1" applyAlignment="1">
      <alignment horizontal="center" vertical="center"/>
    </xf>
    <xf numFmtId="164" fontId="45" fillId="24" borderId="16" xfId="0" applyFont="1" applyFill="1" applyBorder="1" applyAlignment="1">
      <alignment vertical="center" wrapText="1"/>
    </xf>
    <xf numFmtId="166" fontId="23" fillId="24" borderId="16" xfId="0" applyNumberFormat="1" applyFont="1" applyFill="1" applyBorder="1" applyAlignment="1">
      <alignment vertical="center"/>
    </xf>
    <xf numFmtId="164" fontId="46" fillId="24" borderId="16" xfId="0" applyFont="1" applyFill="1" applyBorder="1" applyAlignment="1">
      <alignment vertical="center"/>
    </xf>
    <xf numFmtId="166" fontId="46" fillId="24" borderId="16" xfId="0" applyNumberFormat="1" applyFont="1" applyFill="1" applyBorder="1" applyAlignment="1">
      <alignment vertical="center" wrapText="1"/>
    </xf>
    <xf numFmtId="164" fontId="39" fillId="0" borderId="16" xfId="0" applyFont="1" applyBorder="1" applyAlignment="1">
      <alignment horizontal="left" vertical="top" wrapText="1"/>
    </xf>
    <xf numFmtId="164" fontId="23" fillId="0" borderId="16" xfId="0" applyFont="1" applyBorder="1" applyAlignment="1">
      <alignment vertical="center"/>
    </xf>
    <xf numFmtId="168" fontId="0" fillId="0" borderId="16" xfId="0" applyNumberFormat="1" applyBorder="1" applyAlignment="1">
      <alignment horizontal="right" vertical="center"/>
    </xf>
    <xf numFmtId="164" fontId="43" fillId="24" borderId="16" xfId="0" applyFont="1" applyFill="1" applyBorder="1" applyAlignment="1">
      <alignment vertical="center" wrapText="1"/>
    </xf>
    <xf numFmtId="164" fontId="23" fillId="24" borderId="16" xfId="0" applyFont="1" applyFill="1" applyBorder="1" applyAlignment="1">
      <alignment vertical="center"/>
    </xf>
    <xf numFmtId="166" fontId="23" fillId="24" borderId="16" xfId="0" applyNumberFormat="1" applyFont="1" applyFill="1" applyBorder="1" applyAlignment="1">
      <alignment vertical="center" wrapText="1"/>
    </xf>
    <xf numFmtId="164" fontId="23" fillId="0" borderId="16" xfId="0" applyFont="1" applyBorder="1" applyAlignment="1">
      <alignment horizontal="left" vertical="center"/>
    </xf>
    <xf numFmtId="164" fontId="47" fillId="0" borderId="0" xfId="0" applyFont="1" applyAlignment="1">
      <alignment vertical="center"/>
    </xf>
    <xf numFmtId="164" fontId="48" fillId="0" borderId="0" xfId="0" applyFont="1" applyAlignment="1">
      <alignment vertical="center"/>
    </xf>
    <xf numFmtId="164" fontId="49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left" vertical="center"/>
    </xf>
    <xf numFmtId="164" fontId="42" fillId="0" borderId="0" xfId="0" applyFont="1" applyAlignment="1">
      <alignment horizontal="right" vertical="top"/>
    </xf>
    <xf numFmtId="164" fontId="23" fillId="20" borderId="10" xfId="0" applyFont="1" applyFill="1" applyBorder="1" applyAlignment="1">
      <alignment horizontal="center" vertical="center"/>
    </xf>
    <xf numFmtId="164" fontId="23" fillId="20" borderId="1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vertical="center"/>
    </xf>
    <xf numFmtId="164" fontId="50" fillId="0" borderId="10" xfId="0" applyFont="1" applyFill="1" applyBorder="1" applyAlignment="1">
      <alignment horizontal="center" vertical="center"/>
    </xf>
    <xf numFmtId="164" fontId="50" fillId="0" borderId="10" xfId="0" applyFont="1" applyFill="1" applyBorder="1" applyAlignment="1">
      <alignment horizontal="center" vertical="center" wrapText="1"/>
    </xf>
    <xf numFmtId="164" fontId="51" fillId="0" borderId="0" xfId="0" applyFont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left" vertical="center"/>
    </xf>
    <xf numFmtId="166" fontId="22" fillId="0" borderId="10" xfId="0" applyNumberFormat="1" applyFont="1" applyBorder="1" applyAlignment="1">
      <alignment horizontal="right" vertical="center"/>
    </xf>
    <xf numFmtId="166" fontId="22" fillId="0" borderId="10" xfId="0" applyNumberFormat="1" applyFont="1" applyBorder="1" applyAlignment="1">
      <alignment vertical="center"/>
    </xf>
    <xf numFmtId="164" fontId="22" fillId="0" borderId="10" xfId="0" applyFont="1" applyBorder="1" applyAlignment="1">
      <alignment vertical="center"/>
    </xf>
    <xf numFmtId="166" fontId="22" fillId="0" borderId="10" xfId="0" applyNumberFormat="1" applyFont="1" applyBorder="1" applyAlignment="1">
      <alignment vertical="center"/>
    </xf>
    <xf numFmtId="164" fontId="25" fillId="0" borderId="10" xfId="0" applyFont="1" applyBorder="1" applyAlignment="1">
      <alignment horizontal="center" vertical="center"/>
    </xf>
    <xf numFmtId="166" fontId="22" fillId="24" borderId="10" xfId="0" applyNumberFormat="1" applyFont="1" applyFill="1" applyBorder="1" applyAlignment="1">
      <alignment vertical="center"/>
    </xf>
    <xf numFmtId="164" fontId="22" fillId="0" borderId="17" xfId="0" applyFont="1" applyBorder="1" applyAlignment="1">
      <alignment vertical="center"/>
    </xf>
    <xf numFmtId="164" fontId="22" fillId="0" borderId="18" xfId="0" applyFont="1" applyBorder="1" applyAlignment="1">
      <alignment horizontal="center" vertical="center"/>
    </xf>
    <xf numFmtId="166" fontId="22" fillId="24" borderId="18" xfId="0" applyNumberFormat="1" applyFont="1" applyFill="1" applyBorder="1" applyAlignment="1">
      <alignment vertical="center"/>
    </xf>
    <xf numFmtId="164" fontId="22" fillId="0" borderId="18" xfId="0" applyFont="1" applyBorder="1" applyAlignment="1">
      <alignment vertical="center" wrapText="1"/>
    </xf>
    <xf numFmtId="166" fontId="22" fillId="24" borderId="19" xfId="0" applyNumberFormat="1" applyFont="1" applyFill="1" applyBorder="1" applyAlignment="1">
      <alignment vertical="center"/>
    </xf>
    <xf numFmtId="166" fontId="22" fillId="24" borderId="10" xfId="0" applyNumberFormat="1" applyFont="1" applyFill="1" applyBorder="1" applyAlignment="1">
      <alignment vertical="center"/>
    </xf>
    <xf numFmtId="164" fontId="22" fillId="0" borderId="19" xfId="0" applyFont="1" applyBorder="1" applyAlignment="1">
      <alignment vertical="center"/>
    </xf>
    <xf numFmtId="164" fontId="22" fillId="0" borderId="18" xfId="0" applyFont="1" applyBorder="1" applyAlignment="1">
      <alignment vertical="center"/>
    </xf>
    <xf numFmtId="166" fontId="22" fillId="24" borderId="18" xfId="0" applyNumberFormat="1" applyFont="1" applyFill="1" applyBorder="1" applyAlignment="1">
      <alignment vertical="center"/>
    </xf>
    <xf numFmtId="164" fontId="22" fillId="0" borderId="10" xfId="0" applyFont="1" applyBorder="1" applyAlignment="1">
      <alignment vertical="center" wrapText="1"/>
    </xf>
    <xf numFmtId="166" fontId="22" fillId="0" borderId="18" xfId="0" applyNumberFormat="1" applyFont="1" applyBorder="1" applyAlignment="1">
      <alignment vertical="center"/>
    </xf>
    <xf numFmtId="164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4" fontId="1" fillId="0" borderId="0" xfId="0" applyFont="1" applyAlignment="1">
      <alignment vertical="center"/>
    </xf>
    <xf numFmtId="164" fontId="22" fillId="0" borderId="20" xfId="0" applyFont="1" applyBorder="1" applyAlignment="1">
      <alignment horizontal="center" vertical="center"/>
    </xf>
    <xf numFmtId="166" fontId="52" fillId="0" borderId="10" xfId="0" applyNumberFormat="1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53" fillId="0" borderId="0" xfId="0" applyFont="1" applyAlignment="1">
      <alignment vertical="center"/>
    </xf>
    <xf numFmtId="164" fontId="49" fillId="0" borderId="0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/>
    </xf>
    <xf numFmtId="164" fontId="54" fillId="0" borderId="10" xfId="0" applyFont="1" applyBorder="1" applyAlignment="1">
      <alignment vertical="center"/>
    </xf>
    <xf numFmtId="164" fontId="25" fillId="0" borderId="10" xfId="0" applyFont="1" applyBorder="1" applyAlignment="1">
      <alignment vertical="center"/>
    </xf>
    <xf numFmtId="166" fontId="54" fillId="0" borderId="10" xfId="0" applyNumberFormat="1" applyFont="1" applyBorder="1" applyAlignment="1">
      <alignment vertical="center"/>
    </xf>
    <xf numFmtId="166" fontId="25" fillId="0" borderId="10" xfId="0" applyNumberFormat="1" applyFon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4" fontId="39" fillId="24" borderId="10" xfId="0" applyFont="1" applyFill="1" applyBorder="1" applyAlignment="1">
      <alignment horizontal="right" wrapText="1"/>
    </xf>
    <xf numFmtId="166" fontId="39" fillId="24" borderId="10" xfId="17" applyNumberFormat="1" applyFont="1" applyFill="1" applyBorder="1" applyAlignment="1" applyProtection="1">
      <alignment/>
      <protection locked="0"/>
    </xf>
    <xf numFmtId="166" fontId="42" fillId="0" borderId="10" xfId="0" applyNumberFormat="1" applyFont="1" applyBorder="1" applyAlignment="1">
      <alignment vertical="center"/>
    </xf>
    <xf numFmtId="164" fontId="42" fillId="0" borderId="10" xfId="0" applyFont="1" applyBorder="1" applyAlignment="1">
      <alignment vertical="center"/>
    </xf>
    <xf numFmtId="164" fontId="22" fillId="0" borderId="10" xfId="0" applyFont="1" applyBorder="1" applyAlignment="1">
      <alignment vertical="center"/>
    </xf>
    <xf numFmtId="166" fontId="43" fillId="0" borderId="10" xfId="0" applyNumberFormat="1" applyFont="1" applyBorder="1" applyAlignment="1">
      <alignment vertical="center"/>
    </xf>
    <xf numFmtId="164" fontId="55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vertical="center"/>
    </xf>
    <xf numFmtId="164" fontId="23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vertical="center"/>
    </xf>
    <xf numFmtId="164" fontId="23" fillId="20" borderId="12" xfId="0" applyFont="1" applyFill="1" applyBorder="1" applyAlignment="1">
      <alignment horizontal="center" vertical="center"/>
    </xf>
    <xf numFmtId="164" fontId="23" fillId="20" borderId="12" xfId="0" applyFont="1" applyFill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/>
    </xf>
    <xf numFmtId="164" fontId="25" fillId="0" borderId="12" xfId="0" applyFont="1" applyBorder="1" applyAlignment="1">
      <alignment horizontal="left" vertical="center"/>
    </xf>
    <xf numFmtId="164" fontId="25" fillId="0" borderId="12" xfId="0" applyFont="1" applyBorder="1" applyAlignment="1">
      <alignment horizontal="center" vertical="center"/>
    </xf>
    <xf numFmtId="164" fontId="22" fillId="0" borderId="12" xfId="0" applyFont="1" applyBorder="1" applyAlignment="1">
      <alignment horizontal="center" vertical="center"/>
    </xf>
    <xf numFmtId="164" fontId="22" fillId="0" borderId="12" xfId="0" applyFont="1" applyBorder="1" applyAlignment="1">
      <alignment horizontal="left" vertical="center"/>
    </xf>
    <xf numFmtId="164" fontId="22" fillId="0" borderId="12" xfId="0" applyFont="1" applyBorder="1" applyAlignment="1">
      <alignment horizontal="right" vertical="center"/>
    </xf>
    <xf numFmtId="166" fontId="25" fillId="0" borderId="12" xfId="0" applyNumberFormat="1" applyFont="1" applyBorder="1" applyAlignment="1">
      <alignment horizontal="right" vertical="center"/>
    </xf>
    <xf numFmtId="164" fontId="25" fillId="0" borderId="12" xfId="0" applyFont="1" applyBorder="1" applyAlignment="1">
      <alignment horizontal="center"/>
    </xf>
    <xf numFmtId="164" fontId="22" fillId="0" borderId="12" xfId="0" applyFont="1" applyBorder="1" applyAlignment="1">
      <alignment/>
    </xf>
    <xf numFmtId="164" fontId="25" fillId="0" borderId="12" xfId="0" applyFont="1" applyBorder="1" applyAlignment="1">
      <alignment horizontal="right"/>
    </xf>
    <xf numFmtId="164" fontId="22" fillId="0" borderId="12" xfId="0" applyFont="1" applyBorder="1" applyAlignment="1">
      <alignment/>
    </xf>
    <xf numFmtId="164" fontId="22" fillId="0" borderId="12" xfId="0" applyFont="1" applyBorder="1" applyAlignment="1">
      <alignment horizontal="center"/>
    </xf>
    <xf numFmtId="166" fontId="22" fillId="0" borderId="12" xfId="0" applyNumberFormat="1" applyFont="1" applyBorder="1" applyAlignment="1">
      <alignment horizontal="right"/>
    </xf>
    <xf numFmtId="164" fontId="25" fillId="0" borderId="12" xfId="0" applyFont="1" applyBorder="1" applyAlignment="1">
      <alignment/>
    </xf>
    <xf numFmtId="166" fontId="25" fillId="0" borderId="12" xfId="0" applyNumberFormat="1" applyFont="1" applyBorder="1" applyAlignment="1">
      <alignment horizontal="right"/>
    </xf>
    <xf numFmtId="164" fontId="25" fillId="0" borderId="12" xfId="0" applyFont="1" applyBorder="1" applyAlignment="1">
      <alignment horizontal="left"/>
    </xf>
    <xf numFmtId="164" fontId="22" fillId="0" borderId="12" xfId="0" applyFont="1" applyBorder="1" applyAlignment="1">
      <alignment horizontal="left"/>
    </xf>
    <xf numFmtId="166" fontId="22" fillId="0" borderId="12" xfId="0" applyNumberFormat="1" applyFont="1" applyBorder="1" applyAlignment="1">
      <alignment/>
    </xf>
    <xf numFmtId="166" fontId="25" fillId="0" borderId="12" xfId="0" applyNumberFormat="1" applyFont="1" applyBorder="1" applyAlignment="1">
      <alignment/>
    </xf>
    <xf numFmtId="164" fontId="33" fillId="0" borderId="0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56" fillId="0" borderId="0" xfId="0" applyFont="1" applyAlignment="1">
      <alignment vertical="center"/>
    </xf>
    <xf numFmtId="164" fontId="23" fillId="20" borderId="17" xfId="0" applyFont="1" applyFill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/>
    </xf>
    <xf numFmtId="164" fontId="0" fillId="0" borderId="21" xfId="0" applyFont="1" applyBorder="1" applyAlignment="1">
      <alignment vertical="center"/>
    </xf>
    <xf numFmtId="164" fontId="0" fillId="0" borderId="22" xfId="0" applyBorder="1" applyAlignment="1">
      <alignment horizontal="center" vertical="center"/>
    </xf>
    <xf numFmtId="164" fontId="0" fillId="0" borderId="22" xfId="0" applyFont="1" applyBorder="1" applyAlignment="1">
      <alignment horizontal="left" vertical="center" indent="1"/>
    </xf>
    <xf numFmtId="164" fontId="0" fillId="0" borderId="22" xfId="0" applyBorder="1" applyAlignment="1">
      <alignment vertical="center"/>
    </xf>
    <xf numFmtId="164" fontId="0" fillId="0" borderId="22" xfId="0" applyFont="1" applyBorder="1" applyAlignment="1">
      <alignment horizontal="left" vertical="center" indent="2"/>
    </xf>
    <xf numFmtId="166" fontId="0" fillId="0" borderId="22" xfId="0" applyNumberFormat="1" applyBorder="1" applyAlignment="1">
      <alignment vertical="center"/>
    </xf>
    <xf numFmtId="164" fontId="0" fillId="0" borderId="20" xfId="0" applyBorder="1" applyAlignment="1">
      <alignment horizontal="center" vertical="center"/>
    </xf>
    <xf numFmtId="164" fontId="0" fillId="0" borderId="20" xfId="0" applyFont="1" applyBorder="1" applyAlignment="1">
      <alignment horizontal="left" vertical="center" indent="2"/>
    </xf>
    <xf numFmtId="164" fontId="0" fillId="0" borderId="20" xfId="0" applyBorder="1" applyAlignment="1">
      <alignment vertical="center"/>
    </xf>
    <xf numFmtId="164" fontId="0" fillId="0" borderId="21" xfId="0" applyFont="1" applyBorder="1" applyAlignment="1">
      <alignment vertical="center" wrapText="1"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vertical="center"/>
    </xf>
    <xf numFmtId="170" fontId="23" fillId="0" borderId="10" xfId="0" applyNumberFormat="1" applyFont="1" applyBorder="1" applyAlignment="1">
      <alignment vertical="center"/>
    </xf>
    <xf numFmtId="164" fontId="33" fillId="0" borderId="0" xfId="0" applyFont="1" applyAlignment="1">
      <alignment/>
    </xf>
    <xf numFmtId="164" fontId="22" fillId="0" borderId="0" xfId="0" applyFont="1" applyAlignment="1">
      <alignment horizontal="right" vertical="center"/>
    </xf>
    <xf numFmtId="164" fontId="0" fillId="0" borderId="21" xfId="0" applyFont="1" applyBorder="1" applyAlignment="1">
      <alignment vertical="center"/>
    </xf>
    <xf numFmtId="166" fontId="0" fillId="0" borderId="21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22" xfId="0" applyFont="1" applyBorder="1" applyAlignment="1">
      <alignment vertical="center"/>
    </xf>
    <xf numFmtId="164" fontId="0" fillId="0" borderId="20" xfId="0" applyFont="1" applyBorder="1" applyAlignment="1">
      <alignment vertical="center"/>
    </xf>
    <xf numFmtId="164" fontId="23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164" fontId="58" fillId="0" borderId="0" xfId="0" applyFont="1" applyAlignment="1">
      <alignment horizontal="center" vertical="center"/>
    </xf>
    <xf numFmtId="164" fontId="58" fillId="0" borderId="0" xfId="0" applyFont="1" applyAlignment="1">
      <alignment vertical="center"/>
    </xf>
    <xf numFmtId="164" fontId="23" fillId="0" borderId="10" xfId="0" applyFont="1" applyBorder="1" applyAlignment="1">
      <alignment horizontal="left" vertical="center"/>
    </xf>
    <xf numFmtId="166" fontId="23" fillId="0" borderId="10" xfId="0" applyNumberFormat="1" applyFont="1" applyBorder="1" applyAlignment="1">
      <alignment horizontal="right" vertical="center"/>
    </xf>
    <xf numFmtId="164" fontId="0" fillId="0" borderId="23" xfId="0" applyFont="1" applyBorder="1" applyAlignment="1">
      <alignment horizontal="center" vertical="center"/>
    </xf>
    <xf numFmtId="164" fontId="0" fillId="0" borderId="23" xfId="0" applyFont="1" applyBorder="1" applyAlignment="1">
      <alignment horizontal="left" vertical="center"/>
    </xf>
    <xf numFmtId="166" fontId="0" fillId="0" borderId="23" xfId="0" applyNumberFormat="1" applyFont="1" applyBorder="1" applyAlignment="1">
      <alignment horizontal="right" vertical="center"/>
    </xf>
    <xf numFmtId="164" fontId="0" fillId="0" borderId="22" xfId="0" applyFont="1" applyBorder="1" applyAlignment="1">
      <alignment horizontal="center" vertical="center"/>
    </xf>
    <xf numFmtId="164" fontId="0" fillId="0" borderId="22" xfId="0" applyFont="1" applyBorder="1" applyAlignment="1">
      <alignment horizontal="left" vertical="center"/>
    </xf>
    <xf numFmtId="166" fontId="0" fillId="0" borderId="22" xfId="0" applyNumberFormat="1" applyFont="1" applyBorder="1" applyAlignment="1">
      <alignment horizontal="right" vertical="center"/>
    </xf>
    <xf numFmtId="164" fontId="0" fillId="0" borderId="20" xfId="0" applyFont="1" applyBorder="1" applyAlignment="1">
      <alignment horizontal="center" vertical="center"/>
    </xf>
    <xf numFmtId="164" fontId="0" fillId="0" borderId="20" xfId="0" applyFont="1" applyBorder="1" applyAlignment="1">
      <alignment horizontal="left" vertical="center"/>
    </xf>
    <xf numFmtId="166" fontId="0" fillId="0" borderId="20" xfId="0" applyNumberFormat="1" applyFont="1" applyBorder="1" applyAlignment="1">
      <alignment horizontal="right" vertical="center"/>
    </xf>
    <xf numFmtId="164" fontId="0" fillId="0" borderId="21" xfId="0" applyFont="1" applyBorder="1" applyAlignment="1">
      <alignment horizontal="center" vertical="center"/>
    </xf>
    <xf numFmtId="164" fontId="0" fillId="0" borderId="21" xfId="0" applyFont="1" applyBorder="1" applyAlignment="1">
      <alignment horizontal="left" vertical="center"/>
    </xf>
    <xf numFmtId="166" fontId="0" fillId="0" borderId="21" xfId="0" applyNumberFormat="1" applyFont="1" applyBorder="1" applyAlignment="1">
      <alignment horizontal="right" vertical="center"/>
    </xf>
    <xf numFmtId="164" fontId="0" fillId="0" borderId="22" xfId="0" applyFont="1" applyBorder="1" applyAlignment="1">
      <alignment horizontal="left" vertical="center" wrapText="1"/>
    </xf>
    <xf numFmtId="164" fontId="0" fillId="0" borderId="20" xfId="0" applyFont="1" applyBorder="1" applyAlignment="1">
      <alignment horizontal="left" vertical="center" wrapText="1"/>
    </xf>
    <xf numFmtId="164" fontId="0" fillId="0" borderId="0" xfId="0" applyAlignment="1">
      <alignment horizontal="right"/>
    </xf>
    <xf numFmtId="164" fontId="0" fillId="0" borderId="0" xfId="0" applyFont="1" applyAlignment="1">
      <alignment horizontal="right"/>
    </xf>
    <xf numFmtId="164" fontId="35" fillId="20" borderId="10" xfId="0" applyFont="1" applyFill="1" applyBorder="1" applyAlignment="1">
      <alignment horizontal="center" vertical="center" wrapText="1"/>
    </xf>
    <xf numFmtId="164" fontId="35" fillId="20" borderId="10" xfId="0" applyFont="1" applyFill="1" applyBorder="1" applyAlignment="1">
      <alignment horizontal="center" vertical="center"/>
    </xf>
    <xf numFmtId="164" fontId="41" fillId="20" borderId="10" xfId="0" applyFont="1" applyFill="1" applyBorder="1" applyAlignment="1">
      <alignment horizontal="center" vertical="center" wrapText="1"/>
    </xf>
    <xf numFmtId="164" fontId="38" fillId="0" borderId="10" xfId="0" applyFont="1" applyBorder="1" applyAlignment="1">
      <alignment horizont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left" vertical="center" wrapText="1"/>
    </xf>
    <xf numFmtId="166" fontId="39" fillId="0" borderId="10" xfId="0" applyNumberFormat="1" applyFont="1" applyBorder="1" applyAlignment="1">
      <alignment horizontal="right" vertical="center" wrapText="1"/>
    </xf>
    <xf numFmtId="164" fontId="35" fillId="0" borderId="10" xfId="0" applyFont="1" applyBorder="1" applyAlignment="1">
      <alignment horizontal="center" wrapText="1"/>
    </xf>
    <xf numFmtId="164" fontId="35" fillId="0" borderId="10" xfId="0" applyFont="1" applyBorder="1" applyAlignment="1">
      <alignment wrapText="1"/>
    </xf>
    <xf numFmtId="166" fontId="39" fillId="0" borderId="10" xfId="0" applyNumberFormat="1" applyFont="1" applyBorder="1" applyAlignment="1">
      <alignment horizontal="right" vertical="top" wrapText="1"/>
    </xf>
    <xf numFmtId="164" fontId="1" fillId="0" borderId="10" xfId="0" applyFont="1" applyBorder="1" applyAlignment="1">
      <alignment horizontal="center" wrapText="1"/>
    </xf>
    <xf numFmtId="164" fontId="1" fillId="0" borderId="10" xfId="0" applyFont="1" applyBorder="1" applyAlignment="1">
      <alignment horizontal="left" wrapText="1" indent="1"/>
    </xf>
    <xf numFmtId="164" fontId="1" fillId="0" borderId="10" xfId="0" applyFont="1" applyBorder="1" applyAlignment="1">
      <alignment wrapText="1"/>
    </xf>
    <xf numFmtId="166" fontId="41" fillId="0" borderId="10" xfId="0" applyNumberFormat="1" applyFont="1" applyBorder="1" applyAlignment="1">
      <alignment horizontal="right" wrapText="1"/>
    </xf>
    <xf numFmtId="166" fontId="39" fillId="0" borderId="10" xfId="0" applyNumberFormat="1" applyFont="1" applyBorder="1" applyAlignment="1">
      <alignment horizontal="right" wrapText="1"/>
    </xf>
    <xf numFmtId="164" fontId="35" fillId="0" borderId="10" xfId="0" applyFont="1" applyBorder="1" applyAlignment="1">
      <alignment horizontal="left" wrapText="1" inden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2">
      <selection activeCell="E62" activeCellId="1" sqref="A246:L273 E62"/>
    </sheetView>
  </sheetViews>
  <sheetFormatPr defaultColWidth="9.00390625" defaultRowHeight="12.75"/>
  <cols>
    <col min="1" max="1" width="6.875" style="0" customWidth="1"/>
    <col min="2" max="2" width="22.375" style="0" customWidth="1"/>
    <col min="3" max="3" width="6.00390625" style="0" customWidth="1"/>
    <col min="4" max="4" width="38.00390625" style="0" customWidth="1"/>
    <col min="5" max="5" width="16.875" style="0" customWidth="1"/>
    <col min="6" max="6" width="15.75390625" style="0" customWidth="1"/>
    <col min="7" max="7" width="22.00390625" style="0" customWidth="1"/>
  </cols>
  <sheetData>
    <row r="1" spans="2:4" ht="17.25">
      <c r="B1" s="1"/>
      <c r="C1" s="1"/>
      <c r="D1" s="1"/>
    </row>
    <row r="2" spans="2:4" ht="16.5">
      <c r="B2" s="2" t="s">
        <v>0</v>
      </c>
      <c r="C2" s="2"/>
      <c r="D2" s="2"/>
    </row>
    <row r="3" spans="2:7" ht="17.25">
      <c r="B3" s="1"/>
      <c r="C3" s="1"/>
      <c r="D3" s="1"/>
      <c r="G3" s="3" t="s">
        <v>1</v>
      </c>
    </row>
    <row r="4" spans="1:7" ht="12.75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4"/>
      <c r="G4" s="4"/>
    </row>
    <row r="5" spans="1:7" ht="12.75">
      <c r="A5" s="4"/>
      <c r="B5" s="5"/>
      <c r="C5" s="4"/>
      <c r="D5" s="4"/>
      <c r="E5" s="4" t="s">
        <v>7</v>
      </c>
      <c r="F5" s="4" t="s">
        <v>8</v>
      </c>
      <c r="G5" s="4"/>
    </row>
    <row r="6" spans="1:7" ht="12.75">
      <c r="A6" s="4"/>
      <c r="B6" s="5"/>
      <c r="C6" s="4"/>
      <c r="D6" s="4"/>
      <c r="E6" s="4"/>
      <c r="F6" s="4" t="s">
        <v>9</v>
      </c>
      <c r="G6" s="6" t="s">
        <v>10</v>
      </c>
    </row>
    <row r="7" spans="1:7" ht="12.75">
      <c r="A7" s="7">
        <v>1</v>
      </c>
      <c r="B7" s="8">
        <v>2</v>
      </c>
      <c r="C7" s="7">
        <v>3</v>
      </c>
      <c r="D7" s="7">
        <v>4</v>
      </c>
      <c r="E7" s="7"/>
      <c r="F7" s="7"/>
      <c r="G7" s="7"/>
    </row>
    <row r="8" spans="1:7" ht="12.75">
      <c r="A8" s="9" t="s">
        <v>11</v>
      </c>
      <c r="B8" s="10"/>
      <c r="C8" s="11"/>
      <c r="D8" s="11" t="s">
        <v>12</v>
      </c>
      <c r="E8" s="12"/>
      <c r="F8" s="12"/>
      <c r="G8" s="13"/>
    </row>
    <row r="9" spans="1:7" ht="45.75">
      <c r="A9" s="14"/>
      <c r="B9" s="15" t="s">
        <v>13</v>
      </c>
      <c r="C9" s="16">
        <v>6290</v>
      </c>
      <c r="D9" s="17" t="s">
        <v>14</v>
      </c>
      <c r="E9" s="18">
        <v>69000</v>
      </c>
      <c r="F9" s="18">
        <v>0</v>
      </c>
      <c r="G9" s="19">
        <v>69000</v>
      </c>
    </row>
    <row r="10" spans="1:7" ht="45.75">
      <c r="A10" s="14"/>
      <c r="B10" s="15"/>
      <c r="C10" s="16">
        <v>6300</v>
      </c>
      <c r="D10" s="20" t="s">
        <v>15</v>
      </c>
      <c r="E10" s="18">
        <v>244586</v>
      </c>
      <c r="F10" s="18">
        <v>0</v>
      </c>
      <c r="G10" s="19">
        <v>244586</v>
      </c>
    </row>
    <row r="11" spans="1:7" ht="34.5">
      <c r="A11" s="14"/>
      <c r="B11" s="15"/>
      <c r="C11" s="16">
        <v>6330</v>
      </c>
      <c r="D11" s="20" t="s">
        <v>16</v>
      </c>
      <c r="E11" s="18">
        <v>1834397</v>
      </c>
      <c r="F11" s="18">
        <v>0</v>
      </c>
      <c r="G11" s="19">
        <v>1834397</v>
      </c>
    </row>
    <row r="12" spans="1:7" ht="12.75">
      <c r="A12" s="14"/>
      <c r="B12" s="21" t="s">
        <v>17</v>
      </c>
      <c r="C12" s="22"/>
      <c r="D12" s="23"/>
      <c r="E12" s="24">
        <f>SUM(E9:E11)</f>
        <v>2147983</v>
      </c>
      <c r="F12" s="24">
        <f>SUM(F9:F11)</f>
        <v>0</v>
      </c>
      <c r="G12" s="24">
        <f>SUM(G9:G11)</f>
        <v>2147983</v>
      </c>
    </row>
    <row r="13" spans="1:7" ht="45.75">
      <c r="A13" s="14"/>
      <c r="B13" s="15" t="s">
        <v>18</v>
      </c>
      <c r="C13" s="16">
        <v>2010</v>
      </c>
      <c r="D13" s="20" t="s">
        <v>19</v>
      </c>
      <c r="E13" s="18">
        <v>0</v>
      </c>
      <c r="F13" s="18">
        <v>0</v>
      </c>
      <c r="G13" s="18">
        <v>0</v>
      </c>
    </row>
    <row r="14" spans="1:7" ht="12.75">
      <c r="A14" s="14"/>
      <c r="B14" s="21" t="s">
        <v>20</v>
      </c>
      <c r="C14" s="22"/>
      <c r="D14" s="25"/>
      <c r="E14" s="24">
        <v>0</v>
      </c>
      <c r="F14" s="24">
        <v>0</v>
      </c>
      <c r="G14" s="24">
        <v>0</v>
      </c>
    </row>
    <row r="15" spans="1:7" ht="12.75">
      <c r="A15" s="14"/>
      <c r="B15" s="15" t="s">
        <v>21</v>
      </c>
      <c r="C15" s="22"/>
      <c r="D15" s="23"/>
      <c r="E15" s="26">
        <f>E12+E14</f>
        <v>2147983</v>
      </c>
      <c r="F15" s="26">
        <f>F12+F14</f>
        <v>0</v>
      </c>
      <c r="G15" s="26">
        <f>G12+G14</f>
        <v>2147983</v>
      </c>
    </row>
    <row r="16" spans="1:7" ht="12.75">
      <c r="A16" s="9" t="s">
        <v>22</v>
      </c>
      <c r="B16" s="27"/>
      <c r="C16" s="28"/>
      <c r="D16" s="29" t="s">
        <v>23</v>
      </c>
      <c r="E16" s="30"/>
      <c r="F16" s="30"/>
      <c r="G16" s="31"/>
    </row>
    <row r="17" spans="1:7" ht="57">
      <c r="A17" s="14"/>
      <c r="B17" s="15" t="s">
        <v>24</v>
      </c>
      <c r="C17" s="16" t="s">
        <v>25</v>
      </c>
      <c r="D17" s="20" t="s">
        <v>26</v>
      </c>
      <c r="E17" s="18">
        <v>7000</v>
      </c>
      <c r="F17" s="18">
        <v>7000</v>
      </c>
      <c r="G17" s="19">
        <v>0</v>
      </c>
    </row>
    <row r="18" spans="1:7" ht="12.75">
      <c r="A18" s="14"/>
      <c r="B18" s="15" t="s">
        <v>27</v>
      </c>
      <c r="C18" s="16"/>
      <c r="D18" s="25"/>
      <c r="E18" s="26">
        <f>SUM(E17)</f>
        <v>7000</v>
      </c>
      <c r="F18" s="26">
        <f>SUM(F17)</f>
        <v>7000</v>
      </c>
      <c r="G18" s="26">
        <f>SUM(G17)</f>
        <v>0</v>
      </c>
    </row>
    <row r="19" spans="1:7" ht="23.25">
      <c r="A19" s="32">
        <v>400</v>
      </c>
      <c r="B19" s="33"/>
      <c r="C19" s="28"/>
      <c r="D19" s="33" t="s">
        <v>28</v>
      </c>
      <c r="E19" s="31"/>
      <c r="F19" s="31"/>
      <c r="G19" s="31"/>
    </row>
    <row r="20" spans="1:7" ht="12.75">
      <c r="A20" s="34"/>
      <c r="B20" s="20" t="s">
        <v>29</v>
      </c>
      <c r="C20" s="16" t="s">
        <v>30</v>
      </c>
      <c r="D20" s="25" t="s">
        <v>31</v>
      </c>
      <c r="E20" s="18">
        <v>0</v>
      </c>
      <c r="F20" s="18">
        <v>0</v>
      </c>
      <c r="G20" s="19">
        <v>0</v>
      </c>
    </row>
    <row r="21" spans="1:7" ht="12.75">
      <c r="A21" s="34"/>
      <c r="B21" s="15" t="s">
        <v>32</v>
      </c>
      <c r="C21" s="16"/>
      <c r="D21" s="25"/>
      <c r="E21" s="26">
        <f>SUM(E20)</f>
        <v>0</v>
      </c>
      <c r="F21" s="26">
        <f>SUM(F20)</f>
        <v>0</v>
      </c>
      <c r="G21" s="26">
        <f>SUM(G20)</f>
        <v>0</v>
      </c>
    </row>
    <row r="22" spans="1:7" ht="12.75">
      <c r="A22" s="32">
        <v>600</v>
      </c>
      <c r="B22" s="33"/>
      <c r="C22" s="28"/>
      <c r="D22" s="29" t="s">
        <v>33</v>
      </c>
      <c r="E22" s="31"/>
      <c r="F22" s="31"/>
      <c r="G22" s="31"/>
    </row>
    <row r="23" spans="1:7" ht="45.75">
      <c r="A23" s="34"/>
      <c r="B23" s="21" t="s">
        <v>34</v>
      </c>
      <c r="C23" s="16">
        <v>6300</v>
      </c>
      <c r="D23" s="20" t="s">
        <v>15</v>
      </c>
      <c r="E23" s="35">
        <v>200000</v>
      </c>
      <c r="F23" s="35">
        <v>0</v>
      </c>
      <c r="G23" s="19">
        <v>200000</v>
      </c>
    </row>
    <row r="24" spans="1:7" ht="34.5">
      <c r="A24" s="34"/>
      <c r="B24" s="21"/>
      <c r="C24" s="16">
        <v>6330</v>
      </c>
      <c r="D24" s="20" t="s">
        <v>16</v>
      </c>
      <c r="E24" s="35">
        <v>3069155</v>
      </c>
      <c r="F24" s="35">
        <v>0</v>
      </c>
      <c r="G24" s="19">
        <v>3069155</v>
      </c>
    </row>
    <row r="25" spans="1:7" ht="12.75">
      <c r="A25" s="36"/>
      <c r="B25" s="15" t="s">
        <v>35</v>
      </c>
      <c r="C25" s="22"/>
      <c r="D25" s="37"/>
      <c r="E25" s="38">
        <f>SUM(E23:E24)</f>
        <v>3269155</v>
      </c>
      <c r="F25" s="38">
        <f>SUM(F23:F24)</f>
        <v>0</v>
      </c>
      <c r="G25" s="26">
        <f>SUM(G23:G24)</f>
        <v>3269155</v>
      </c>
    </row>
    <row r="26" spans="1:7" ht="12.75">
      <c r="A26" s="32">
        <v>700</v>
      </c>
      <c r="B26" s="39"/>
      <c r="C26" s="28"/>
      <c r="D26" s="29" t="s">
        <v>36</v>
      </c>
      <c r="E26" s="30"/>
      <c r="F26" s="30"/>
      <c r="G26" s="31"/>
    </row>
    <row r="27" spans="1:7" ht="23.25">
      <c r="A27" s="34"/>
      <c r="B27" s="15" t="s">
        <v>37</v>
      </c>
      <c r="C27" s="16" t="s">
        <v>38</v>
      </c>
      <c r="D27" s="20" t="s">
        <v>39</v>
      </c>
      <c r="E27" s="18">
        <v>500</v>
      </c>
      <c r="F27" s="18">
        <v>500</v>
      </c>
      <c r="G27" s="19">
        <v>0</v>
      </c>
    </row>
    <row r="28" spans="1:7" ht="57">
      <c r="A28" s="34"/>
      <c r="B28" s="15"/>
      <c r="C28" s="16" t="s">
        <v>25</v>
      </c>
      <c r="D28" s="20" t="s">
        <v>26</v>
      </c>
      <c r="E28" s="18">
        <v>111000</v>
      </c>
      <c r="F28" s="18">
        <v>111000</v>
      </c>
      <c r="G28" s="19">
        <v>0</v>
      </c>
    </row>
    <row r="29" spans="1:7" ht="34.5">
      <c r="A29" s="34"/>
      <c r="B29" s="15"/>
      <c r="C29" s="16" t="s">
        <v>40</v>
      </c>
      <c r="D29" s="20" t="s">
        <v>41</v>
      </c>
      <c r="E29" s="18">
        <v>50000</v>
      </c>
      <c r="F29" s="18">
        <v>0</v>
      </c>
      <c r="G29" s="19">
        <v>50000</v>
      </c>
    </row>
    <row r="30" spans="1:7" ht="12.75">
      <c r="A30" s="34"/>
      <c r="B30" s="15" t="s">
        <v>42</v>
      </c>
      <c r="C30" s="16"/>
      <c r="D30" s="25"/>
      <c r="E30" s="26">
        <f>SUM(E27:E29)</f>
        <v>161500</v>
      </c>
      <c r="F30" s="26">
        <f>SUM(F27:F29)</f>
        <v>111500</v>
      </c>
      <c r="G30" s="26">
        <f>SUM(G27:G29)</f>
        <v>50000</v>
      </c>
    </row>
    <row r="31" spans="1:7" ht="12.75">
      <c r="A31" s="32">
        <v>750</v>
      </c>
      <c r="B31" s="39"/>
      <c r="C31" s="28"/>
      <c r="D31" s="29" t="s">
        <v>43</v>
      </c>
      <c r="E31" s="31"/>
      <c r="F31" s="31"/>
      <c r="G31" s="31"/>
    </row>
    <row r="32" spans="1:7" ht="12.75">
      <c r="A32" s="34"/>
      <c r="B32" s="15" t="s">
        <v>44</v>
      </c>
      <c r="C32" s="16" t="s">
        <v>45</v>
      </c>
      <c r="D32" s="25" t="s">
        <v>46</v>
      </c>
      <c r="E32" s="18">
        <v>0</v>
      </c>
      <c r="F32" s="18">
        <v>0</v>
      </c>
      <c r="G32" s="19">
        <v>0</v>
      </c>
    </row>
    <row r="33" spans="1:7" ht="45.75">
      <c r="A33" s="34"/>
      <c r="B33" s="15"/>
      <c r="C33" s="16">
        <v>2010</v>
      </c>
      <c r="D33" s="20" t="s">
        <v>47</v>
      </c>
      <c r="E33" s="18">
        <v>65394</v>
      </c>
      <c r="F33" s="18">
        <v>65394</v>
      </c>
      <c r="G33" s="19">
        <v>0</v>
      </c>
    </row>
    <row r="34" spans="1:7" ht="45.75">
      <c r="A34" s="34"/>
      <c r="B34" s="15"/>
      <c r="C34" s="16">
        <v>2360</v>
      </c>
      <c r="D34" s="20" t="s">
        <v>48</v>
      </c>
      <c r="E34" s="18">
        <v>4000</v>
      </c>
      <c r="F34" s="18">
        <v>4000</v>
      </c>
      <c r="G34" s="19">
        <v>0</v>
      </c>
    </row>
    <row r="35" spans="1:7" ht="12.75">
      <c r="A35" s="34"/>
      <c r="B35" s="15" t="s">
        <v>49</v>
      </c>
      <c r="C35" s="22"/>
      <c r="D35" s="23"/>
      <c r="E35" s="26">
        <f>SUM(E32:E34)</f>
        <v>69394</v>
      </c>
      <c r="F35" s="26">
        <f>SUM(F32:F34)</f>
        <v>69394</v>
      </c>
      <c r="G35" s="26">
        <f>SUM(G32:G34)</f>
        <v>0</v>
      </c>
    </row>
    <row r="36" spans="1:7" ht="23.25">
      <c r="A36" s="32">
        <v>751</v>
      </c>
      <c r="B36" s="39"/>
      <c r="C36" s="28"/>
      <c r="D36" s="33" t="s">
        <v>50</v>
      </c>
      <c r="E36" s="30"/>
      <c r="F36" s="30"/>
      <c r="G36" s="31"/>
    </row>
    <row r="37" spans="1:7" ht="45.75">
      <c r="A37" s="34"/>
      <c r="B37" s="15" t="s">
        <v>51</v>
      </c>
      <c r="C37" s="16">
        <v>2010</v>
      </c>
      <c r="D37" s="20" t="s">
        <v>47</v>
      </c>
      <c r="E37" s="18">
        <v>1966</v>
      </c>
      <c r="F37" s="18">
        <v>1966</v>
      </c>
      <c r="G37" s="19">
        <v>0</v>
      </c>
    </row>
    <row r="38" spans="1:7" ht="12.75">
      <c r="A38" s="36"/>
      <c r="B38" s="15" t="s">
        <v>52</v>
      </c>
      <c r="C38" s="22"/>
      <c r="D38" s="23"/>
      <c r="E38" s="26">
        <f>SUM(E37)</f>
        <v>1966</v>
      </c>
      <c r="F38" s="26">
        <f>SUM(F37)</f>
        <v>1966</v>
      </c>
      <c r="G38" s="26">
        <f>SUM(G37)</f>
        <v>0</v>
      </c>
    </row>
    <row r="39" spans="1:7" ht="23.25">
      <c r="A39" s="32">
        <v>754</v>
      </c>
      <c r="B39" s="33"/>
      <c r="C39" s="28"/>
      <c r="D39" s="33" t="s">
        <v>53</v>
      </c>
      <c r="E39" s="31"/>
      <c r="F39" s="31"/>
      <c r="G39" s="31"/>
    </row>
    <row r="40" spans="1:7" ht="45.75">
      <c r="A40" s="34"/>
      <c r="B40" s="15" t="s">
        <v>54</v>
      </c>
      <c r="C40" s="40">
        <v>2010</v>
      </c>
      <c r="D40" s="20" t="s">
        <v>47</v>
      </c>
      <c r="E40" s="18">
        <v>500</v>
      </c>
      <c r="F40" s="18">
        <v>500</v>
      </c>
      <c r="G40" s="18">
        <v>0</v>
      </c>
    </row>
    <row r="41" spans="1:7" ht="12.75">
      <c r="A41" s="34"/>
      <c r="B41" s="15" t="s">
        <v>55</v>
      </c>
      <c r="C41" s="22"/>
      <c r="D41" s="23"/>
      <c r="E41" s="26">
        <f>SUM(E40)</f>
        <v>500</v>
      </c>
      <c r="F41" s="26">
        <f>SUM(F40)</f>
        <v>500</v>
      </c>
      <c r="G41" s="26">
        <f>SUM(G40)</f>
        <v>0</v>
      </c>
    </row>
    <row r="42" spans="1:7" ht="12.75">
      <c r="A42" s="32">
        <v>756</v>
      </c>
      <c r="B42" s="33"/>
      <c r="C42" s="28"/>
      <c r="D42" s="29" t="s">
        <v>56</v>
      </c>
      <c r="E42" s="31"/>
      <c r="F42" s="31"/>
      <c r="G42" s="31"/>
    </row>
    <row r="43" spans="1:7" ht="23.25">
      <c r="A43" s="34"/>
      <c r="B43" s="37" t="s">
        <v>57</v>
      </c>
      <c r="C43" s="40" t="s">
        <v>58</v>
      </c>
      <c r="D43" s="20" t="s">
        <v>59</v>
      </c>
      <c r="E43" s="18">
        <v>4000</v>
      </c>
      <c r="F43" s="18">
        <v>4000</v>
      </c>
      <c r="G43" s="19">
        <v>0</v>
      </c>
    </row>
    <row r="44" spans="1:7" ht="23.25">
      <c r="A44" s="34"/>
      <c r="B44" s="37"/>
      <c r="C44" s="40" t="s">
        <v>60</v>
      </c>
      <c r="D44" s="20" t="s">
        <v>61</v>
      </c>
      <c r="E44" s="18">
        <v>100</v>
      </c>
      <c r="F44" s="18">
        <v>100</v>
      </c>
      <c r="G44" s="19">
        <v>0</v>
      </c>
    </row>
    <row r="45" spans="1:7" ht="12.75">
      <c r="A45" s="34"/>
      <c r="B45" s="15" t="s">
        <v>62</v>
      </c>
      <c r="C45" s="22"/>
      <c r="D45" s="23"/>
      <c r="E45" s="24">
        <f>SUM(E43:E44)</f>
        <v>4100</v>
      </c>
      <c r="F45" s="24">
        <f>SUM(F43:F44)</f>
        <v>4100</v>
      </c>
      <c r="G45" s="24">
        <f>SUM(G43:G44)</f>
        <v>0</v>
      </c>
    </row>
    <row r="46" spans="1:7" ht="12.75">
      <c r="A46" s="34"/>
      <c r="B46" s="37" t="s">
        <v>63</v>
      </c>
      <c r="C46" s="40" t="s">
        <v>64</v>
      </c>
      <c r="D46" s="25" t="s">
        <v>65</v>
      </c>
      <c r="E46" s="18">
        <v>1870000</v>
      </c>
      <c r="F46" s="18">
        <v>1870000</v>
      </c>
      <c r="G46" s="19">
        <v>0</v>
      </c>
    </row>
    <row r="47" spans="1:7" ht="12.75">
      <c r="A47" s="34"/>
      <c r="B47" s="37"/>
      <c r="C47" s="40" t="s">
        <v>66</v>
      </c>
      <c r="D47" s="25" t="s">
        <v>67</v>
      </c>
      <c r="E47" s="18">
        <v>3800</v>
      </c>
      <c r="F47" s="18">
        <v>3800</v>
      </c>
      <c r="G47" s="19">
        <v>0</v>
      </c>
    </row>
    <row r="48" spans="1:7" ht="12.75">
      <c r="A48" s="34"/>
      <c r="B48" s="37"/>
      <c r="C48" s="40" t="s">
        <v>68</v>
      </c>
      <c r="D48" s="25" t="s">
        <v>69</v>
      </c>
      <c r="E48" s="18">
        <v>145000</v>
      </c>
      <c r="F48" s="18">
        <v>145000</v>
      </c>
      <c r="G48" s="19">
        <v>0</v>
      </c>
    </row>
    <row r="49" spans="1:7" ht="12.75">
      <c r="A49" s="34"/>
      <c r="B49" s="37"/>
      <c r="C49" s="40" t="s">
        <v>70</v>
      </c>
      <c r="D49" s="25" t="s">
        <v>71</v>
      </c>
      <c r="E49" s="18">
        <v>55000</v>
      </c>
      <c r="F49" s="18">
        <v>55000</v>
      </c>
      <c r="G49" s="19">
        <v>0</v>
      </c>
    </row>
    <row r="50" spans="1:7" ht="23.25">
      <c r="A50" s="34"/>
      <c r="B50" s="37"/>
      <c r="C50" s="40" t="s">
        <v>72</v>
      </c>
      <c r="D50" s="20" t="s">
        <v>73</v>
      </c>
      <c r="E50" s="18">
        <v>0</v>
      </c>
      <c r="F50" s="18">
        <v>0</v>
      </c>
      <c r="G50" s="19">
        <v>0</v>
      </c>
    </row>
    <row r="51" spans="1:7" ht="24.75" customHeight="1">
      <c r="A51" s="34"/>
      <c r="B51" s="37"/>
      <c r="C51" s="40" t="s">
        <v>74</v>
      </c>
      <c r="D51" s="25" t="s">
        <v>75</v>
      </c>
      <c r="E51" s="18">
        <v>5100</v>
      </c>
      <c r="F51" s="18">
        <v>5100</v>
      </c>
      <c r="G51" s="19">
        <v>0</v>
      </c>
    </row>
    <row r="52" spans="1:7" ht="23.25">
      <c r="A52" s="34"/>
      <c r="B52" s="20"/>
      <c r="C52" s="40" t="s">
        <v>60</v>
      </c>
      <c r="D52" s="20" t="s">
        <v>76</v>
      </c>
      <c r="E52" s="18">
        <v>1500</v>
      </c>
      <c r="F52" s="18">
        <v>1500</v>
      </c>
      <c r="G52" s="19">
        <v>0</v>
      </c>
    </row>
    <row r="53" spans="1:7" ht="12.75">
      <c r="A53" s="34"/>
      <c r="B53" s="15" t="s">
        <v>77</v>
      </c>
      <c r="C53" s="40"/>
      <c r="D53" s="20"/>
      <c r="E53" s="24">
        <f>SUM(E46:E52)</f>
        <v>2080400</v>
      </c>
      <c r="F53" s="24">
        <f>SUM(F46:F52)</f>
        <v>2080400</v>
      </c>
      <c r="G53" s="24">
        <f>SUM(G46:G52)</f>
        <v>0</v>
      </c>
    </row>
    <row r="54" spans="1:7" ht="12.75">
      <c r="A54" s="34"/>
      <c r="B54" s="15" t="s">
        <v>78</v>
      </c>
      <c r="C54" s="40" t="s">
        <v>64</v>
      </c>
      <c r="D54" s="20" t="s">
        <v>65</v>
      </c>
      <c r="E54" s="18">
        <v>418300</v>
      </c>
      <c r="F54" s="18">
        <v>418300</v>
      </c>
      <c r="G54" s="19">
        <v>0</v>
      </c>
    </row>
    <row r="55" spans="1:7" ht="12.75">
      <c r="A55" s="34"/>
      <c r="B55" s="15"/>
      <c r="C55" s="40" t="s">
        <v>66</v>
      </c>
      <c r="D55" s="20" t="s">
        <v>67</v>
      </c>
      <c r="E55" s="18">
        <v>535000</v>
      </c>
      <c r="F55" s="18">
        <v>535000</v>
      </c>
      <c r="G55" s="19">
        <v>0</v>
      </c>
    </row>
    <row r="56" spans="1:7" ht="12.75">
      <c r="A56" s="34"/>
      <c r="B56" s="15"/>
      <c r="C56" s="40" t="s">
        <v>68</v>
      </c>
      <c r="D56" s="20" t="s">
        <v>69</v>
      </c>
      <c r="E56" s="18">
        <v>51800</v>
      </c>
      <c r="F56" s="18">
        <v>51800</v>
      </c>
      <c r="G56" s="19">
        <v>0</v>
      </c>
    </row>
    <row r="57" spans="1:7" ht="12.75">
      <c r="A57" s="34"/>
      <c r="B57" s="15"/>
      <c r="C57" s="40" t="s">
        <v>70</v>
      </c>
      <c r="D57" s="20" t="s">
        <v>71</v>
      </c>
      <c r="E57" s="18">
        <v>83162</v>
      </c>
      <c r="F57" s="18">
        <v>83162</v>
      </c>
      <c r="G57" s="19">
        <v>0</v>
      </c>
    </row>
    <row r="58" spans="1:7" ht="12.75">
      <c r="A58" s="34"/>
      <c r="B58" s="15"/>
      <c r="C58" s="40" t="s">
        <v>79</v>
      </c>
      <c r="D58" s="20" t="s">
        <v>80</v>
      </c>
      <c r="E58" s="18">
        <v>60000</v>
      </c>
      <c r="F58" s="18">
        <v>60000</v>
      </c>
      <c r="G58" s="19">
        <v>0</v>
      </c>
    </row>
    <row r="59" spans="1:7" ht="12.75">
      <c r="A59" s="34"/>
      <c r="B59" s="15"/>
      <c r="C59" s="40" t="s">
        <v>81</v>
      </c>
      <c r="D59" s="20" t="s">
        <v>82</v>
      </c>
      <c r="E59" s="18">
        <v>0</v>
      </c>
      <c r="F59" s="18">
        <v>0</v>
      </c>
      <c r="G59" s="19">
        <v>0</v>
      </c>
    </row>
    <row r="60" spans="1:7" ht="23.25">
      <c r="A60" s="34"/>
      <c r="B60" s="15"/>
      <c r="C60" s="40" t="s">
        <v>72</v>
      </c>
      <c r="D60" s="20" t="s">
        <v>73</v>
      </c>
      <c r="E60" s="18">
        <v>0</v>
      </c>
      <c r="F60" s="18">
        <v>0</v>
      </c>
      <c r="G60" s="19">
        <v>0</v>
      </c>
    </row>
    <row r="61" spans="1:7" ht="34.5">
      <c r="A61" s="34"/>
      <c r="B61" s="15"/>
      <c r="C61" s="40" t="s">
        <v>83</v>
      </c>
      <c r="D61" s="20" t="s">
        <v>84</v>
      </c>
      <c r="E61" s="18">
        <v>18000</v>
      </c>
      <c r="F61" s="18">
        <v>18000</v>
      </c>
      <c r="G61" s="19">
        <v>0</v>
      </c>
    </row>
    <row r="62" spans="1:7" ht="12.75">
      <c r="A62" s="34"/>
      <c r="B62" s="15"/>
      <c r="C62" s="40" t="s">
        <v>74</v>
      </c>
      <c r="D62" s="20" t="s">
        <v>75</v>
      </c>
      <c r="E62" s="18">
        <v>400000</v>
      </c>
      <c r="F62" s="18">
        <v>400000</v>
      </c>
      <c r="G62" s="19">
        <v>0</v>
      </c>
    </row>
    <row r="63" spans="1:7" ht="23.25">
      <c r="A63" s="34"/>
      <c r="B63" s="15"/>
      <c r="C63" s="40" t="s">
        <v>60</v>
      </c>
      <c r="D63" s="20" t="s">
        <v>76</v>
      </c>
      <c r="E63" s="18">
        <v>13000</v>
      </c>
      <c r="F63" s="18">
        <v>13000</v>
      </c>
      <c r="G63" s="19">
        <v>0</v>
      </c>
    </row>
    <row r="64" spans="1:7" ht="12.75">
      <c r="A64" s="34"/>
      <c r="B64" s="15" t="s">
        <v>85</v>
      </c>
      <c r="C64" s="40"/>
      <c r="D64" s="20"/>
      <c r="E64" s="24">
        <f>SUM(E54:E63)</f>
        <v>1579262</v>
      </c>
      <c r="F64" s="24">
        <f>SUM(F54:F63)</f>
        <v>1579262</v>
      </c>
      <c r="G64" s="24">
        <f>SUM(G54:G63)</f>
        <v>0</v>
      </c>
    </row>
    <row r="65" spans="1:7" ht="12.75">
      <c r="A65" s="34"/>
      <c r="B65" s="37" t="s">
        <v>86</v>
      </c>
      <c r="C65" s="40" t="s">
        <v>87</v>
      </c>
      <c r="D65" s="20" t="s">
        <v>88</v>
      </c>
      <c r="E65" s="18">
        <v>80000</v>
      </c>
      <c r="F65" s="18">
        <v>80000</v>
      </c>
      <c r="G65" s="19">
        <v>0</v>
      </c>
    </row>
    <row r="66" spans="1:7" ht="12.75">
      <c r="A66" s="34"/>
      <c r="B66" s="37"/>
      <c r="C66" s="40" t="s">
        <v>89</v>
      </c>
      <c r="D66" s="20" t="s">
        <v>90</v>
      </c>
      <c r="E66" s="18">
        <v>15000</v>
      </c>
      <c r="F66" s="18">
        <v>15000</v>
      </c>
      <c r="G66" s="19">
        <v>0</v>
      </c>
    </row>
    <row r="67" spans="1:7" ht="23.25">
      <c r="A67" s="34"/>
      <c r="B67" s="37"/>
      <c r="C67" s="40" t="s">
        <v>91</v>
      </c>
      <c r="D67" s="20" t="s">
        <v>92</v>
      </c>
      <c r="E67" s="18">
        <v>110000</v>
      </c>
      <c r="F67" s="18">
        <v>110000</v>
      </c>
      <c r="G67" s="19">
        <v>0</v>
      </c>
    </row>
    <row r="68" spans="1:7" ht="34.5">
      <c r="A68" s="34"/>
      <c r="B68" s="37"/>
      <c r="C68" s="40" t="s">
        <v>83</v>
      </c>
      <c r="D68" s="20" t="s">
        <v>93</v>
      </c>
      <c r="E68" s="18">
        <v>3500</v>
      </c>
      <c r="F68" s="18">
        <v>3500</v>
      </c>
      <c r="G68" s="19">
        <v>0</v>
      </c>
    </row>
    <row r="69" spans="1:7" ht="12.75">
      <c r="A69" s="34"/>
      <c r="B69" s="15" t="s">
        <v>94</v>
      </c>
      <c r="C69" s="40"/>
      <c r="D69" s="20"/>
      <c r="E69" s="24">
        <f>SUM(E65:E68)</f>
        <v>208500</v>
      </c>
      <c r="F69" s="24">
        <f>SUM(F65:F68)</f>
        <v>208500</v>
      </c>
      <c r="G69" s="24">
        <f>SUM(G65:G68)</f>
        <v>0</v>
      </c>
    </row>
    <row r="70" spans="1:7" ht="12.75">
      <c r="A70" s="34"/>
      <c r="B70" s="37" t="s">
        <v>95</v>
      </c>
      <c r="C70" s="40" t="s">
        <v>96</v>
      </c>
      <c r="D70" s="20" t="s">
        <v>97</v>
      </c>
      <c r="E70" s="18">
        <v>2749231</v>
      </c>
      <c r="F70" s="18">
        <v>2749231</v>
      </c>
      <c r="G70" s="19">
        <v>0</v>
      </c>
    </row>
    <row r="71" spans="1:7" ht="12.75">
      <c r="A71" s="34"/>
      <c r="B71" s="37"/>
      <c r="C71" s="40" t="s">
        <v>98</v>
      </c>
      <c r="D71" s="20" t="s">
        <v>99</v>
      </c>
      <c r="E71" s="18">
        <v>60000</v>
      </c>
      <c r="F71" s="18">
        <v>60000</v>
      </c>
      <c r="G71" s="19">
        <v>0</v>
      </c>
    </row>
    <row r="72" spans="1:7" ht="34.5">
      <c r="A72" s="34"/>
      <c r="B72" s="37"/>
      <c r="C72" s="40" t="s">
        <v>83</v>
      </c>
      <c r="D72" s="20" t="s">
        <v>84</v>
      </c>
      <c r="E72" s="18">
        <v>0</v>
      </c>
      <c r="F72" s="18">
        <v>0</v>
      </c>
      <c r="G72" s="19">
        <v>0</v>
      </c>
    </row>
    <row r="73" spans="1:7" ht="12.75">
      <c r="A73" s="34"/>
      <c r="B73" s="15" t="s">
        <v>100</v>
      </c>
      <c r="C73" s="40"/>
      <c r="D73" s="20"/>
      <c r="E73" s="24">
        <f>SUM(E70:E72)</f>
        <v>2809231</v>
      </c>
      <c r="F73" s="24">
        <f>SUM(F70:F72)</f>
        <v>2809231</v>
      </c>
      <c r="G73" s="24">
        <f>SUM(G70:G72)</f>
        <v>0</v>
      </c>
    </row>
    <row r="74" spans="1:7" ht="12.75">
      <c r="A74" s="36"/>
      <c r="B74" s="41" t="s">
        <v>101</v>
      </c>
      <c r="C74" s="40"/>
      <c r="D74" s="20"/>
      <c r="E74" s="26">
        <f>E45+E53+E64+E69+E73</f>
        <v>6681493</v>
      </c>
      <c r="F74" s="26">
        <f>F45+F53+F64+F69+F73</f>
        <v>6681493</v>
      </c>
      <c r="G74" s="42">
        <f>G45+G53+G64+G69+G73</f>
        <v>0</v>
      </c>
    </row>
    <row r="75" spans="1:7" ht="12.75">
      <c r="A75" s="32">
        <v>758</v>
      </c>
      <c r="B75" s="33"/>
      <c r="C75" s="28"/>
      <c r="D75" s="29" t="s">
        <v>102</v>
      </c>
      <c r="E75" s="31"/>
      <c r="F75" s="31"/>
      <c r="G75" s="31"/>
    </row>
    <row r="76" spans="1:7" ht="23.25">
      <c r="A76" s="34"/>
      <c r="B76" s="37" t="s">
        <v>103</v>
      </c>
      <c r="C76" s="40">
        <v>2920</v>
      </c>
      <c r="D76" s="25" t="s">
        <v>104</v>
      </c>
      <c r="E76" s="18">
        <v>6562613</v>
      </c>
      <c r="F76" s="18">
        <v>6562613</v>
      </c>
      <c r="G76" s="19">
        <v>0</v>
      </c>
    </row>
    <row r="77" spans="1:7" ht="12.75">
      <c r="A77" s="34"/>
      <c r="B77" s="15" t="s">
        <v>105</v>
      </c>
      <c r="C77" s="40"/>
      <c r="D77" s="25"/>
      <c r="E77" s="24">
        <f>SUM(E76)</f>
        <v>6562613</v>
      </c>
      <c r="F77" s="24">
        <f>SUM(F76)</f>
        <v>6562613</v>
      </c>
      <c r="G77" s="24">
        <f>SUM(G76)</f>
        <v>0</v>
      </c>
    </row>
    <row r="78" spans="1:7" ht="34.5">
      <c r="A78" s="34"/>
      <c r="B78" s="37" t="s">
        <v>106</v>
      </c>
      <c r="C78" s="40">
        <v>2920</v>
      </c>
      <c r="D78" s="25" t="s">
        <v>104</v>
      </c>
      <c r="E78" s="18">
        <v>4229962</v>
      </c>
      <c r="F78" s="18">
        <v>4229962</v>
      </c>
      <c r="G78" s="19">
        <v>0</v>
      </c>
    </row>
    <row r="79" spans="1:7" ht="12.75">
      <c r="A79" s="34"/>
      <c r="B79" s="15" t="s">
        <v>107</v>
      </c>
      <c r="C79" s="40"/>
      <c r="D79" s="25"/>
      <c r="E79" s="24">
        <f>SUM(E78)</f>
        <v>4229962</v>
      </c>
      <c r="F79" s="24">
        <f>SUM(F78)</f>
        <v>4229962</v>
      </c>
      <c r="G79" s="24">
        <f>SUM(G78)</f>
        <v>0</v>
      </c>
    </row>
    <row r="80" spans="1:7" ht="23.25">
      <c r="A80" s="34"/>
      <c r="B80" s="37" t="s">
        <v>108</v>
      </c>
      <c r="C80" s="40" t="s">
        <v>109</v>
      </c>
      <c r="D80" s="25" t="s">
        <v>110</v>
      </c>
      <c r="E80" s="18">
        <v>27000</v>
      </c>
      <c r="F80" s="18">
        <v>27000</v>
      </c>
      <c r="G80" s="19">
        <v>0</v>
      </c>
    </row>
    <row r="81" spans="1:7" ht="12.75">
      <c r="A81" s="34"/>
      <c r="B81" s="15" t="s">
        <v>111</v>
      </c>
      <c r="C81" s="40"/>
      <c r="D81" s="25"/>
      <c r="E81" s="24">
        <f>SUM(E80)</f>
        <v>27000</v>
      </c>
      <c r="F81" s="24">
        <f>SUM(F80)</f>
        <v>27000</v>
      </c>
      <c r="G81" s="24">
        <f>SUM(G80)</f>
        <v>0</v>
      </c>
    </row>
    <row r="82" spans="1:7" ht="23.25">
      <c r="A82" s="34"/>
      <c r="B82" s="37" t="s">
        <v>112</v>
      </c>
      <c r="C82" s="40">
        <v>2920</v>
      </c>
      <c r="D82" s="25" t="s">
        <v>104</v>
      </c>
      <c r="E82" s="18">
        <v>198152</v>
      </c>
      <c r="F82" s="18">
        <v>198152</v>
      </c>
      <c r="G82" s="19">
        <v>0</v>
      </c>
    </row>
    <row r="83" spans="1:7" ht="12.75">
      <c r="A83" s="34"/>
      <c r="B83" s="15" t="s">
        <v>113</v>
      </c>
      <c r="C83" s="40"/>
      <c r="D83" s="25"/>
      <c r="E83" s="24">
        <f>SUM(E82)</f>
        <v>198152</v>
      </c>
      <c r="F83" s="24">
        <f>SUM(F82)</f>
        <v>198152</v>
      </c>
      <c r="G83" s="24">
        <f>SUM(G82)</f>
        <v>0</v>
      </c>
    </row>
    <row r="84" spans="1:7" ht="12.75">
      <c r="A84" s="36"/>
      <c r="B84" s="41" t="s">
        <v>114</v>
      </c>
      <c r="C84" s="40"/>
      <c r="D84" s="25"/>
      <c r="E84" s="26">
        <f>E77+E79+E81+E83</f>
        <v>11017727</v>
      </c>
      <c r="F84" s="26">
        <f>F77+F79+F81+F83</f>
        <v>11017727</v>
      </c>
      <c r="G84" s="26">
        <f>G77+G79+G81+G83</f>
        <v>0</v>
      </c>
    </row>
    <row r="85" spans="1:7" ht="12.75">
      <c r="A85" s="32">
        <v>801</v>
      </c>
      <c r="B85" s="33"/>
      <c r="C85" s="28"/>
      <c r="D85" s="29" t="s">
        <v>115</v>
      </c>
      <c r="E85" s="31"/>
      <c r="F85" s="31"/>
      <c r="G85" s="31"/>
    </row>
    <row r="86" spans="1:7" ht="34.5">
      <c r="A86" s="34"/>
      <c r="B86" s="37" t="s">
        <v>116</v>
      </c>
      <c r="C86" s="40">
        <v>2030</v>
      </c>
      <c r="D86" s="20" t="s">
        <v>117</v>
      </c>
      <c r="E86" s="35">
        <v>15014</v>
      </c>
      <c r="F86" s="35">
        <v>15014</v>
      </c>
      <c r="G86" s="19">
        <v>0</v>
      </c>
    </row>
    <row r="87" spans="1:7" ht="34.5">
      <c r="A87" s="34"/>
      <c r="B87" s="20"/>
      <c r="C87" s="40">
        <v>6330</v>
      </c>
      <c r="D87" s="20" t="s">
        <v>16</v>
      </c>
      <c r="E87" s="35">
        <v>225000</v>
      </c>
      <c r="F87" s="35">
        <v>0</v>
      </c>
      <c r="G87" s="19">
        <v>225000</v>
      </c>
    </row>
    <row r="88" spans="1:7" ht="12.75">
      <c r="A88" s="34"/>
      <c r="B88" s="15" t="s">
        <v>118</v>
      </c>
      <c r="C88" s="40"/>
      <c r="D88" s="20"/>
      <c r="E88" s="43">
        <f>SUM(E86:E87)</f>
        <v>240014</v>
      </c>
      <c r="F88" s="43">
        <f>SUM(F86:F87)</f>
        <v>15014</v>
      </c>
      <c r="G88" s="24">
        <f>SUM(G86:G87)</f>
        <v>225000</v>
      </c>
    </row>
    <row r="89" spans="1:7" ht="34.5">
      <c r="A89" s="34"/>
      <c r="B89" s="37" t="s">
        <v>119</v>
      </c>
      <c r="C89" s="40">
        <v>2030</v>
      </c>
      <c r="D89" s="20" t="s">
        <v>117</v>
      </c>
      <c r="E89" s="35">
        <v>0</v>
      </c>
      <c r="F89" s="35">
        <v>0</v>
      </c>
      <c r="G89" s="19">
        <v>0</v>
      </c>
    </row>
    <row r="90" spans="1:7" ht="12.75">
      <c r="A90" s="34"/>
      <c r="B90" s="15" t="s">
        <v>120</v>
      </c>
      <c r="C90" s="40"/>
      <c r="D90" s="20"/>
      <c r="E90" s="43">
        <f>SUM(E89)</f>
        <v>0</v>
      </c>
      <c r="F90" s="43">
        <f>SUM(F89)</f>
        <v>0</v>
      </c>
      <c r="G90" s="24">
        <f>SUM(G89)</f>
        <v>0</v>
      </c>
    </row>
    <row r="91" spans="1:7" ht="12.75">
      <c r="A91" s="34"/>
      <c r="B91" s="41" t="s">
        <v>121</v>
      </c>
      <c r="C91" s="40"/>
      <c r="D91" s="20"/>
      <c r="E91" s="38">
        <f>E88+E90</f>
        <v>240014</v>
      </c>
      <c r="F91" s="38">
        <f>F88+F90</f>
        <v>15014</v>
      </c>
      <c r="G91" s="26">
        <f>G88+G90</f>
        <v>225000</v>
      </c>
    </row>
    <row r="92" spans="1:7" ht="12.75">
      <c r="A92" s="32">
        <v>852</v>
      </c>
      <c r="B92" s="33"/>
      <c r="C92" s="28"/>
      <c r="D92" s="29" t="s">
        <v>122</v>
      </c>
      <c r="E92" s="31"/>
      <c r="F92" s="31"/>
      <c r="G92" s="31"/>
    </row>
    <row r="93" spans="1:7" ht="12.75">
      <c r="A93" s="34"/>
      <c r="B93" s="37" t="s">
        <v>123</v>
      </c>
      <c r="C93" s="40" t="s">
        <v>124</v>
      </c>
      <c r="D93" s="25" t="s">
        <v>125</v>
      </c>
      <c r="E93" s="18">
        <v>3000</v>
      </c>
      <c r="F93" s="18">
        <v>3000</v>
      </c>
      <c r="G93" s="19">
        <v>0</v>
      </c>
    </row>
    <row r="94" spans="1:7" ht="45.75">
      <c r="A94" s="34"/>
      <c r="B94" s="37"/>
      <c r="C94" s="40">
        <v>2010</v>
      </c>
      <c r="D94" s="20" t="s">
        <v>47</v>
      </c>
      <c r="E94" s="18">
        <v>3900000</v>
      </c>
      <c r="F94" s="18">
        <v>3900000</v>
      </c>
      <c r="G94" s="19">
        <v>0</v>
      </c>
    </row>
    <row r="95" spans="1:7" ht="12.75">
      <c r="A95" s="34"/>
      <c r="B95" s="15" t="s">
        <v>126</v>
      </c>
      <c r="C95" s="40"/>
      <c r="D95" s="25"/>
      <c r="E95" s="24">
        <f>SUM(E93:E94)</f>
        <v>3903000</v>
      </c>
      <c r="F95" s="24">
        <f>SUM(F93:F94)</f>
        <v>3903000</v>
      </c>
      <c r="G95" s="24">
        <f>SUM(G93:G94)</f>
        <v>0</v>
      </c>
    </row>
    <row r="96" spans="1:7" ht="79.5">
      <c r="A96" s="34"/>
      <c r="B96" s="37" t="s">
        <v>127</v>
      </c>
      <c r="C96" s="40">
        <v>2010</v>
      </c>
      <c r="D96" s="20" t="s">
        <v>47</v>
      </c>
      <c r="E96" s="18">
        <v>19000</v>
      </c>
      <c r="F96" s="18">
        <v>19000</v>
      </c>
      <c r="G96" s="19">
        <v>0</v>
      </c>
    </row>
    <row r="97" spans="1:7" ht="12.75">
      <c r="A97" s="34"/>
      <c r="B97" s="15" t="s">
        <v>128</v>
      </c>
      <c r="C97" s="40"/>
      <c r="D97" s="25"/>
      <c r="E97" s="24">
        <f>SUM(E96)</f>
        <v>19000</v>
      </c>
      <c r="F97" s="24">
        <f>SUM(F96)</f>
        <v>19000</v>
      </c>
      <c r="G97" s="24">
        <f>SUM(G96)</f>
        <v>0</v>
      </c>
    </row>
    <row r="98" spans="1:7" ht="45.75">
      <c r="A98" s="34"/>
      <c r="B98" s="37" t="s">
        <v>129</v>
      </c>
      <c r="C98" s="40">
        <v>2010</v>
      </c>
      <c r="D98" s="20" t="s">
        <v>47</v>
      </c>
      <c r="E98" s="18">
        <v>218000</v>
      </c>
      <c r="F98" s="18">
        <v>218000</v>
      </c>
      <c r="G98" s="19">
        <v>0</v>
      </c>
    </row>
    <row r="99" spans="1:7" ht="34.5">
      <c r="A99" s="34"/>
      <c r="B99" s="37"/>
      <c r="C99" s="40">
        <v>2030</v>
      </c>
      <c r="D99" s="20" t="s">
        <v>130</v>
      </c>
      <c r="E99" s="18">
        <v>303000</v>
      </c>
      <c r="F99" s="18">
        <v>303000</v>
      </c>
      <c r="G99" s="19">
        <v>0</v>
      </c>
    </row>
    <row r="100" spans="1:7" ht="12.75">
      <c r="A100" s="34"/>
      <c r="B100" s="15" t="s">
        <v>131</v>
      </c>
      <c r="C100" s="40"/>
      <c r="D100" s="25"/>
      <c r="E100" s="24">
        <f>SUM(E98:E99)</f>
        <v>521000</v>
      </c>
      <c r="F100" s="24">
        <f>SUM(F98:F99)</f>
        <v>521000</v>
      </c>
      <c r="G100" s="24">
        <f>SUM(G98:G99)</f>
        <v>0</v>
      </c>
    </row>
    <row r="101" spans="1:7" ht="34.5">
      <c r="A101" s="34"/>
      <c r="B101" s="37" t="s">
        <v>132</v>
      </c>
      <c r="C101" s="40">
        <v>2030</v>
      </c>
      <c r="D101" s="20" t="s">
        <v>130</v>
      </c>
      <c r="E101" s="18">
        <v>209300</v>
      </c>
      <c r="F101" s="18">
        <v>209300</v>
      </c>
      <c r="G101" s="19">
        <v>0</v>
      </c>
    </row>
    <row r="102" spans="1:7" ht="12.75">
      <c r="A102" s="34"/>
      <c r="B102" s="15" t="s">
        <v>133</v>
      </c>
      <c r="C102" s="40"/>
      <c r="D102" s="25"/>
      <c r="E102" s="24">
        <f>SUM(E101)</f>
        <v>209300</v>
      </c>
      <c r="F102" s="24">
        <f>SUM(F101)</f>
        <v>209300</v>
      </c>
      <c r="G102" s="24">
        <f>SUM(G101)</f>
        <v>0</v>
      </c>
    </row>
    <row r="103" spans="1:7" ht="45.75">
      <c r="A103" s="34"/>
      <c r="B103" s="20" t="s">
        <v>134</v>
      </c>
      <c r="C103" s="40">
        <v>2010</v>
      </c>
      <c r="D103" s="20" t="s">
        <v>47</v>
      </c>
      <c r="E103" s="18">
        <v>27400</v>
      </c>
      <c r="F103" s="18">
        <v>27400</v>
      </c>
      <c r="G103" s="19">
        <v>0</v>
      </c>
    </row>
    <row r="104" spans="1:7" ht="12.75">
      <c r="A104" s="34"/>
      <c r="B104" s="15" t="s">
        <v>135</v>
      </c>
      <c r="C104" s="40"/>
      <c r="D104" s="25"/>
      <c r="E104" s="24">
        <f>SUM(E103)</f>
        <v>27400</v>
      </c>
      <c r="F104" s="24">
        <f>SUM(F103)</f>
        <v>27400</v>
      </c>
      <c r="G104" s="24">
        <f>SUM(G103)</f>
        <v>0</v>
      </c>
    </row>
    <row r="105" spans="1:7" ht="34.5">
      <c r="A105" s="34"/>
      <c r="B105" s="37" t="s">
        <v>136</v>
      </c>
      <c r="C105" s="40">
        <v>2030</v>
      </c>
      <c r="D105" s="20" t="s">
        <v>130</v>
      </c>
      <c r="E105" s="18">
        <v>215000</v>
      </c>
      <c r="F105" s="18">
        <v>215000</v>
      </c>
      <c r="G105" s="19">
        <v>0</v>
      </c>
    </row>
    <row r="106" spans="1:7" ht="12.75">
      <c r="A106" s="34"/>
      <c r="B106" s="15" t="s">
        <v>137</v>
      </c>
      <c r="C106" s="40"/>
      <c r="D106" s="25"/>
      <c r="E106" s="24">
        <f>SUM(E105)</f>
        <v>215000</v>
      </c>
      <c r="F106" s="24">
        <f>SUM(F105)</f>
        <v>215000</v>
      </c>
      <c r="G106" s="24">
        <f>SUM(G105)</f>
        <v>0</v>
      </c>
    </row>
    <row r="107" spans="1:7" ht="12.75">
      <c r="A107" s="34"/>
      <c r="B107" s="41" t="s">
        <v>138</v>
      </c>
      <c r="C107" s="40"/>
      <c r="D107" s="25"/>
      <c r="E107" s="26">
        <f>E95+E97+E100+E102+E104+E106</f>
        <v>4894700</v>
      </c>
      <c r="F107" s="26">
        <f>F95+F97+F100+F102+F104+F106</f>
        <v>4894700</v>
      </c>
      <c r="G107" s="26">
        <f>G95+G97+G100+G102+G104+G106</f>
        <v>0</v>
      </c>
    </row>
    <row r="108" spans="1:7" ht="12.75">
      <c r="A108" s="32">
        <v>854</v>
      </c>
      <c r="B108" s="33"/>
      <c r="C108" s="28"/>
      <c r="D108" s="29" t="s">
        <v>139</v>
      </c>
      <c r="E108" s="31"/>
      <c r="F108" s="31"/>
      <c r="G108" s="31"/>
    </row>
    <row r="109" spans="1:7" ht="12.75">
      <c r="A109" s="34"/>
      <c r="B109" s="37" t="s">
        <v>140</v>
      </c>
      <c r="C109" s="40" t="s">
        <v>30</v>
      </c>
      <c r="D109" s="25" t="s">
        <v>31</v>
      </c>
      <c r="E109" s="18">
        <v>49906</v>
      </c>
      <c r="F109" s="18">
        <v>49906</v>
      </c>
      <c r="G109" s="18">
        <v>0</v>
      </c>
    </row>
    <row r="110" spans="1:7" ht="12.75">
      <c r="A110" s="34"/>
      <c r="B110" s="15" t="s">
        <v>141</v>
      </c>
      <c r="C110" s="40"/>
      <c r="D110" s="25"/>
      <c r="E110" s="24">
        <f>SUM(E109)</f>
        <v>49906</v>
      </c>
      <c r="F110" s="24">
        <f>SUM(F109)</f>
        <v>49906</v>
      </c>
      <c r="G110" s="24">
        <f>SUM(G109)</f>
        <v>0</v>
      </c>
    </row>
    <row r="111" spans="1:7" ht="34.5">
      <c r="A111" s="34"/>
      <c r="B111" s="37" t="s">
        <v>142</v>
      </c>
      <c r="C111" s="40">
        <v>2030</v>
      </c>
      <c r="D111" s="20" t="s">
        <v>143</v>
      </c>
      <c r="E111" s="18">
        <v>0</v>
      </c>
      <c r="F111" s="18">
        <v>0</v>
      </c>
      <c r="G111" s="18">
        <v>0</v>
      </c>
    </row>
    <row r="112" spans="1:7" ht="12.75">
      <c r="A112" s="34"/>
      <c r="B112" s="15" t="s">
        <v>144</v>
      </c>
      <c r="C112" s="40"/>
      <c r="D112" s="25"/>
      <c r="E112" s="24">
        <f>SUM(E111)</f>
        <v>0</v>
      </c>
      <c r="F112" s="24">
        <f>SUM(F111)</f>
        <v>0</v>
      </c>
      <c r="G112" s="24">
        <f>SUM(G111)</f>
        <v>0</v>
      </c>
    </row>
    <row r="113" spans="1:7" ht="13.5">
      <c r="A113" s="34"/>
      <c r="B113" s="41" t="s">
        <v>145</v>
      </c>
      <c r="C113" s="40"/>
      <c r="D113" s="25"/>
      <c r="E113" s="26">
        <f>E110+E112</f>
        <v>49906</v>
      </c>
      <c r="F113" s="26">
        <f>F110+F112</f>
        <v>49906</v>
      </c>
      <c r="G113" s="44">
        <f>G110+G112</f>
        <v>0</v>
      </c>
    </row>
    <row r="114" spans="1:7" ht="23.25">
      <c r="A114" s="32">
        <v>900</v>
      </c>
      <c r="B114" s="45"/>
      <c r="C114" s="28"/>
      <c r="D114" s="33" t="s">
        <v>146</v>
      </c>
      <c r="E114" s="46"/>
      <c r="F114" s="46"/>
      <c r="G114" s="47"/>
    </row>
    <row r="115" spans="1:7" ht="57" customHeight="1">
      <c r="A115" s="48"/>
      <c r="B115" s="49" t="s">
        <v>147</v>
      </c>
      <c r="C115" s="16">
        <v>6290</v>
      </c>
      <c r="D115" s="17" t="s">
        <v>14</v>
      </c>
      <c r="E115" s="50">
        <v>94000</v>
      </c>
      <c r="F115" s="50"/>
      <c r="G115" s="50">
        <v>94000</v>
      </c>
    </row>
    <row r="116" spans="1:7" ht="34.5">
      <c r="A116" s="48"/>
      <c r="B116" s="49"/>
      <c r="C116" s="40">
        <v>6330</v>
      </c>
      <c r="D116" s="20" t="s">
        <v>16</v>
      </c>
      <c r="E116" s="18">
        <v>162242</v>
      </c>
      <c r="F116" s="18">
        <v>0</v>
      </c>
      <c r="G116" s="18">
        <v>162242</v>
      </c>
    </row>
    <row r="117" spans="1:7" ht="34.5">
      <c r="A117" s="48"/>
      <c r="B117" s="49"/>
      <c r="C117" s="40">
        <v>6339</v>
      </c>
      <c r="D117" s="20" t="s">
        <v>16</v>
      </c>
      <c r="E117" s="18">
        <v>1216820</v>
      </c>
      <c r="F117" s="18">
        <v>0</v>
      </c>
      <c r="G117" s="18">
        <v>1216820</v>
      </c>
    </row>
    <row r="118" spans="1:7" ht="12.75">
      <c r="A118" s="34"/>
      <c r="B118" s="41" t="s">
        <v>148</v>
      </c>
      <c r="C118" s="40"/>
      <c r="D118" s="25"/>
      <c r="E118" s="26">
        <f>SUM(E115:E117)</f>
        <v>1473062</v>
      </c>
      <c r="F118" s="26">
        <f>SUM(F116:F117)</f>
        <v>0</v>
      </c>
      <c r="G118" s="26">
        <f>SUM(G115:G117)</f>
        <v>1473062</v>
      </c>
    </row>
    <row r="119" spans="1:7" ht="23.25">
      <c r="A119" s="32">
        <v>921</v>
      </c>
      <c r="B119" s="51"/>
      <c r="C119" s="52"/>
      <c r="D119" s="33" t="s">
        <v>149</v>
      </c>
      <c r="E119" s="53"/>
      <c r="F119" s="53"/>
      <c r="G119" s="54"/>
    </row>
    <row r="120" spans="1:7" ht="45.75">
      <c r="A120" s="34"/>
      <c r="B120" s="15" t="s">
        <v>150</v>
      </c>
      <c r="C120" s="40">
        <v>6260</v>
      </c>
      <c r="D120" s="20" t="s">
        <v>151</v>
      </c>
      <c r="E120" s="18">
        <v>119600</v>
      </c>
      <c r="F120" s="18">
        <v>0</v>
      </c>
      <c r="G120" s="18">
        <v>119600</v>
      </c>
    </row>
    <row r="121" spans="1:7" ht="13.5">
      <c r="A121" s="34"/>
      <c r="B121" s="36" t="s">
        <v>152</v>
      </c>
      <c r="C121" s="40"/>
      <c r="D121" s="55"/>
      <c r="E121" s="26">
        <f>SUM(E120)</f>
        <v>119600</v>
      </c>
      <c r="F121" s="26">
        <f>SUM(F120)</f>
        <v>0</v>
      </c>
      <c r="G121" s="44">
        <f>SUM(G120)</f>
        <v>119600</v>
      </c>
    </row>
    <row r="122" spans="1:7" ht="29.25" customHeight="1">
      <c r="A122" s="22" t="s">
        <v>153</v>
      </c>
      <c r="B122" s="22"/>
      <c r="C122" s="22"/>
      <c r="D122" s="22"/>
      <c r="E122" s="56">
        <f>E15+E18+E25+E30+E35+E38+E41+E74+E84+E91+E107+E113+E118+E121</f>
        <v>30134000</v>
      </c>
      <c r="F122" s="56">
        <f>F18+F30+F35+F38+F41+F45+F53+F64+F69+F73+F84+F91+F107+F113</f>
        <v>22849200</v>
      </c>
      <c r="G122" s="57">
        <f>G15+G25+G30+G91+G118+G121</f>
        <v>7284800</v>
      </c>
    </row>
    <row r="123" spans="2:7" ht="12.75">
      <c r="B123" s="58"/>
      <c r="C123" s="58"/>
      <c r="D123" s="58"/>
      <c r="E123" s="58"/>
      <c r="F123" s="58"/>
      <c r="G123" s="58"/>
    </row>
    <row r="124" spans="1:7" ht="12.75">
      <c r="A124" s="59" t="s">
        <v>154</v>
      </c>
      <c r="B124" s="58"/>
      <c r="C124" s="58"/>
      <c r="D124" s="58"/>
      <c r="E124" s="58"/>
      <c r="F124" s="58"/>
      <c r="G124" s="58"/>
    </row>
    <row r="125" spans="2:7" ht="12.75">
      <c r="B125" s="60"/>
      <c r="C125" s="58"/>
      <c r="D125" s="58"/>
      <c r="E125" s="58"/>
      <c r="F125" s="58"/>
      <c r="G125" s="58"/>
    </row>
  </sheetData>
  <mergeCells count="31">
    <mergeCell ref="B2:D2"/>
    <mergeCell ref="A4:A6"/>
    <mergeCell ref="B4:B6"/>
    <mergeCell ref="C4:C6"/>
    <mergeCell ref="D4:D6"/>
    <mergeCell ref="E4:G4"/>
    <mergeCell ref="E5:E6"/>
    <mergeCell ref="F5:G5"/>
    <mergeCell ref="A23:A24"/>
    <mergeCell ref="B23:B24"/>
    <mergeCell ref="A27:A29"/>
    <mergeCell ref="B27:B29"/>
    <mergeCell ref="A32:A34"/>
    <mergeCell ref="B32:B34"/>
    <mergeCell ref="A43:A44"/>
    <mergeCell ref="B43:B44"/>
    <mergeCell ref="A46:A51"/>
    <mergeCell ref="B46:B51"/>
    <mergeCell ref="A54:A63"/>
    <mergeCell ref="B54:B63"/>
    <mergeCell ref="A65:A68"/>
    <mergeCell ref="B65:B68"/>
    <mergeCell ref="A70:A72"/>
    <mergeCell ref="B70:B72"/>
    <mergeCell ref="A93:A94"/>
    <mergeCell ref="B93:B94"/>
    <mergeCell ref="A98:A99"/>
    <mergeCell ref="B98:B99"/>
    <mergeCell ref="A115:A117"/>
    <mergeCell ref="B115:B117"/>
    <mergeCell ref="A122:D122"/>
  </mergeCells>
  <printOptions horizontalCentered="1"/>
  <pageMargins left="0.5513888888888889" right="0.5513888888888889" top="2.204861111111111" bottom="0.5902777777777778" header="0.5118055555555556" footer="0.5118055555555556"/>
  <pageSetup horizontalDpi="300" verticalDpi="300" orientation="landscape" paperSize="9" scale="95"/>
  <headerFooter alignWithMargins="0">
    <oddHeader>&amp;R&amp;9Załącznik nr &amp;A
do uchwały Rady Gminy nr 77/XVI/2008 
z dnia 29.01.2008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9">
      <selection activeCell="A6" activeCellId="1" sqref="A246:L273 A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125" style="0" customWidth="1"/>
    <col min="6" max="6" width="13.625" style="0" customWidth="1"/>
    <col min="7" max="7" width="11.875" style="0" customWidth="1"/>
    <col min="8" max="8" width="12.625" style="0" customWidth="1"/>
    <col min="9" max="9" width="12.00390625" style="0" customWidth="1"/>
  </cols>
  <sheetData>
    <row r="1" spans="1:9" ht="9" customHeight="1">
      <c r="A1" s="217"/>
      <c r="B1" s="217"/>
      <c r="C1" s="217"/>
      <c r="D1" s="217"/>
      <c r="E1" s="217"/>
      <c r="F1" s="217"/>
      <c r="G1" s="217"/>
      <c r="H1" s="217"/>
      <c r="I1" s="217"/>
    </row>
    <row r="2" spans="7:9" ht="12.75">
      <c r="G2" t="s">
        <v>512</v>
      </c>
      <c r="I2" s="261"/>
    </row>
    <row r="3" spans="7:9" ht="12.75">
      <c r="G3" t="s">
        <v>513</v>
      </c>
      <c r="I3" s="261"/>
    </row>
    <row r="4" spans="7:9" ht="12.75">
      <c r="G4" t="s">
        <v>514</v>
      </c>
      <c r="I4" s="261"/>
    </row>
    <row r="5" spans="7:9" ht="12.75">
      <c r="G5" t="s">
        <v>515</v>
      </c>
      <c r="I5" s="261"/>
    </row>
    <row r="6" spans="1:9" ht="17.25">
      <c r="A6" s="61" t="s">
        <v>516</v>
      </c>
      <c r="B6" s="61"/>
      <c r="C6" s="61"/>
      <c r="D6" s="61"/>
      <c r="E6" s="61"/>
      <c r="F6" s="61"/>
      <c r="G6" s="61"/>
      <c r="H6" s="61"/>
      <c r="I6" s="61"/>
    </row>
    <row r="7" spans="1:9" ht="17.25">
      <c r="A7" s="217"/>
      <c r="B7" s="217"/>
      <c r="C7" s="217"/>
      <c r="D7" s="217"/>
      <c r="E7" s="217"/>
      <c r="F7" s="217"/>
      <c r="G7" s="217"/>
      <c r="H7" s="217"/>
      <c r="I7" s="217"/>
    </row>
    <row r="8" ht="12.75" customHeight="1">
      <c r="I8" s="262" t="s">
        <v>325</v>
      </c>
    </row>
    <row r="9" spans="1:9" ht="12.75">
      <c r="A9" s="263" t="s">
        <v>326</v>
      </c>
      <c r="B9" s="263" t="s">
        <v>476</v>
      </c>
      <c r="C9" s="263" t="s">
        <v>517</v>
      </c>
      <c r="D9" s="264" t="s">
        <v>518</v>
      </c>
      <c r="E9" s="264"/>
      <c r="F9" s="264"/>
      <c r="G9" s="264"/>
      <c r="H9" s="264"/>
      <c r="I9" s="264"/>
    </row>
    <row r="10" spans="1:9" ht="39.75" customHeight="1">
      <c r="A10" s="263"/>
      <c r="B10" s="263"/>
      <c r="C10" s="263"/>
      <c r="D10" s="265" t="s">
        <v>519</v>
      </c>
      <c r="E10" s="263" t="s">
        <v>520</v>
      </c>
      <c r="F10" s="263" t="s">
        <v>521</v>
      </c>
      <c r="G10" s="263" t="s">
        <v>522</v>
      </c>
      <c r="H10" s="263" t="s">
        <v>523</v>
      </c>
      <c r="I10" s="263" t="s">
        <v>524</v>
      </c>
    </row>
    <row r="11" spans="1:9" ht="12.75">
      <c r="A11" s="266">
        <v>1</v>
      </c>
      <c r="B11" s="266">
        <v>2</v>
      </c>
      <c r="C11" s="266">
        <v>3</v>
      </c>
      <c r="D11" s="266">
        <v>4</v>
      </c>
      <c r="E11" s="266">
        <v>5</v>
      </c>
      <c r="F11" s="266">
        <v>6</v>
      </c>
      <c r="G11" s="266">
        <v>7</v>
      </c>
      <c r="H11" s="266">
        <v>8</v>
      </c>
      <c r="I11" s="266">
        <v>9</v>
      </c>
    </row>
    <row r="12" spans="1:9" ht="12.75">
      <c r="A12" s="267" t="s">
        <v>409</v>
      </c>
      <c r="B12" s="268" t="s">
        <v>525</v>
      </c>
      <c r="C12" s="269">
        <v>3627476</v>
      </c>
      <c r="D12" s="269">
        <v>0</v>
      </c>
      <c r="E12" s="269">
        <v>6277476</v>
      </c>
      <c r="F12" s="269">
        <v>8685676</v>
      </c>
      <c r="G12" s="269">
        <v>9679176</v>
      </c>
      <c r="H12" s="269">
        <v>9072176</v>
      </c>
      <c r="I12" s="269">
        <v>8058176</v>
      </c>
    </row>
    <row r="13" spans="1:9" ht="12.75">
      <c r="A13" s="270" t="s">
        <v>526</v>
      </c>
      <c r="B13" s="271" t="s">
        <v>527</v>
      </c>
      <c r="C13" s="272">
        <v>3627476</v>
      </c>
      <c r="D13" s="272"/>
      <c r="E13" s="272">
        <v>3627476</v>
      </c>
      <c r="F13" s="272">
        <v>6277476</v>
      </c>
      <c r="G13" s="272">
        <v>8685676</v>
      </c>
      <c r="H13" s="272">
        <v>9679176</v>
      </c>
      <c r="I13" s="272">
        <v>9072176</v>
      </c>
    </row>
    <row r="14" spans="1:9" ht="12.75">
      <c r="A14" s="273" t="s">
        <v>528</v>
      </c>
      <c r="B14" s="274" t="s">
        <v>529</v>
      </c>
      <c r="C14" s="272">
        <v>1501758</v>
      </c>
      <c r="D14" s="272"/>
      <c r="E14" s="272">
        <v>2016758</v>
      </c>
      <c r="F14" s="272">
        <v>2357698</v>
      </c>
      <c r="G14" s="272">
        <v>2698775</v>
      </c>
      <c r="H14" s="272">
        <v>2450931</v>
      </c>
      <c r="I14" s="272">
        <v>2680387</v>
      </c>
    </row>
    <row r="15" spans="1:9" ht="12.75">
      <c r="A15" s="273" t="s">
        <v>530</v>
      </c>
      <c r="B15" s="274" t="s">
        <v>531</v>
      </c>
      <c r="C15" s="272">
        <v>2125718</v>
      </c>
      <c r="D15" s="272"/>
      <c r="E15" s="272">
        <v>1610718</v>
      </c>
      <c r="F15" s="272">
        <v>3919778</v>
      </c>
      <c r="G15" s="272">
        <v>5986901</v>
      </c>
      <c r="H15" s="272">
        <v>7228245</v>
      </c>
      <c r="I15" s="272">
        <v>11752563</v>
      </c>
    </row>
    <row r="16" spans="1:9" ht="12.75">
      <c r="A16" s="273" t="s">
        <v>532</v>
      </c>
      <c r="B16" s="274" t="s">
        <v>533</v>
      </c>
      <c r="C16" s="272"/>
      <c r="D16" s="272"/>
      <c r="E16" s="272"/>
      <c r="F16" s="272"/>
      <c r="G16" s="272"/>
      <c r="H16" s="272"/>
      <c r="I16" s="272"/>
    </row>
    <row r="17" spans="1:9" ht="12.75">
      <c r="A17" s="270" t="s">
        <v>534</v>
      </c>
      <c r="B17" s="271" t="s">
        <v>535</v>
      </c>
      <c r="C17" s="272">
        <v>928200</v>
      </c>
      <c r="D17" s="272"/>
      <c r="E17" s="272">
        <v>4145000</v>
      </c>
      <c r="F17" s="272">
        <v>4000000</v>
      </c>
      <c r="G17" s="272">
        <v>3000000</v>
      </c>
      <c r="H17" s="272">
        <v>2000000</v>
      </c>
      <c r="I17" s="272">
        <v>1800000</v>
      </c>
    </row>
    <row r="18" spans="1:9" ht="12.75">
      <c r="A18" s="273" t="s">
        <v>528</v>
      </c>
      <c r="B18" s="274" t="s">
        <v>536</v>
      </c>
      <c r="C18" s="272">
        <v>228500</v>
      </c>
      <c r="D18" s="272"/>
      <c r="E18" s="272">
        <v>900000</v>
      </c>
      <c r="F18" s="272">
        <v>1000000</v>
      </c>
      <c r="G18" s="272">
        <v>800000</v>
      </c>
      <c r="H18" s="272">
        <v>700000</v>
      </c>
      <c r="I18" s="272">
        <v>500000</v>
      </c>
    </row>
    <row r="19" spans="1:9" ht="12.75">
      <c r="A19" s="273" t="s">
        <v>530</v>
      </c>
      <c r="B19" s="274" t="s">
        <v>537</v>
      </c>
      <c r="C19" s="272">
        <v>699700</v>
      </c>
      <c r="D19" s="272"/>
      <c r="E19" s="272">
        <v>3245000</v>
      </c>
      <c r="F19" s="272">
        <f>F17-F18</f>
        <v>3000000</v>
      </c>
      <c r="G19" s="272">
        <f>G17-G18</f>
        <v>2200000</v>
      </c>
      <c r="H19" s="272">
        <f>H17-H18</f>
        <v>1300000</v>
      </c>
      <c r="I19" s="272">
        <f>I17-I18</f>
        <v>1300000</v>
      </c>
    </row>
    <row r="20" spans="1:9" ht="12.75">
      <c r="A20" s="273"/>
      <c r="B20" s="275" t="s">
        <v>538</v>
      </c>
      <c r="C20" s="272"/>
      <c r="D20" s="272"/>
      <c r="E20" s="272"/>
      <c r="F20" s="272"/>
      <c r="G20" s="272"/>
      <c r="H20" s="272"/>
      <c r="I20" s="272"/>
    </row>
    <row r="21" spans="1:9" ht="12.75">
      <c r="A21" s="273" t="s">
        <v>532</v>
      </c>
      <c r="B21" s="274" t="s">
        <v>539</v>
      </c>
      <c r="C21" s="272"/>
      <c r="D21" s="272"/>
      <c r="E21" s="272"/>
      <c r="F21" s="272"/>
      <c r="G21" s="272"/>
      <c r="H21" s="272"/>
      <c r="I21" s="272"/>
    </row>
    <row r="22" spans="1:9" ht="12.75">
      <c r="A22" s="270" t="s">
        <v>540</v>
      </c>
      <c r="B22" s="271" t="s">
        <v>541</v>
      </c>
      <c r="C22" s="276"/>
      <c r="D22" s="276"/>
      <c r="E22" s="276"/>
      <c r="F22" s="276"/>
      <c r="G22" s="276"/>
      <c r="H22" s="276"/>
      <c r="I22" s="276"/>
    </row>
    <row r="23" spans="1:9" ht="12.75">
      <c r="A23" s="273" t="s">
        <v>528</v>
      </c>
      <c r="B23" s="275" t="s">
        <v>542</v>
      </c>
      <c r="C23" s="277"/>
      <c r="D23" s="277"/>
      <c r="E23" s="277"/>
      <c r="F23" s="277"/>
      <c r="G23" s="277"/>
      <c r="H23" s="277"/>
      <c r="I23" s="277"/>
    </row>
    <row r="24" spans="1:9" ht="12.75">
      <c r="A24" s="273" t="s">
        <v>530</v>
      </c>
      <c r="B24" s="275" t="s">
        <v>543</v>
      </c>
      <c r="C24" s="277"/>
      <c r="D24" s="277"/>
      <c r="E24" s="277"/>
      <c r="F24" s="277"/>
      <c r="G24" s="277"/>
      <c r="H24" s="277"/>
      <c r="I24" s="277"/>
    </row>
    <row r="25" spans="1:9" ht="12.75">
      <c r="A25" s="267">
        <v>2</v>
      </c>
      <c r="B25" s="268" t="s">
        <v>544</v>
      </c>
      <c r="C25" s="269">
        <f>C26+C31</f>
        <v>1227000</v>
      </c>
      <c r="D25" s="269"/>
      <c r="E25" s="269">
        <f>E26+E31</f>
        <v>1625000</v>
      </c>
      <c r="F25" s="269">
        <f>F26+F31</f>
        <v>1761800</v>
      </c>
      <c r="G25" s="269">
        <f>G26+G31</f>
        <v>2216500</v>
      </c>
      <c r="H25" s="269">
        <f>H26+H31</f>
        <v>2822000</v>
      </c>
      <c r="I25" s="269">
        <f>I26+I31</f>
        <v>3054000</v>
      </c>
    </row>
    <row r="26" spans="1:9" ht="12.75">
      <c r="A26" s="267" t="s">
        <v>545</v>
      </c>
      <c r="B26" s="268" t="s">
        <v>546</v>
      </c>
      <c r="C26" s="269">
        <v>1097000</v>
      </c>
      <c r="D26" s="269"/>
      <c r="E26" s="269">
        <v>1495000</v>
      </c>
      <c r="F26" s="269">
        <v>1591800</v>
      </c>
      <c r="G26" s="269">
        <v>2006500</v>
      </c>
      <c r="H26" s="269">
        <v>2607000</v>
      </c>
      <c r="I26" s="269">
        <v>2814000</v>
      </c>
    </row>
    <row r="27" spans="1:9" ht="12.75">
      <c r="A27" s="273" t="s">
        <v>528</v>
      </c>
      <c r="B27" s="274" t="s">
        <v>547</v>
      </c>
      <c r="C27" s="269">
        <v>1097000</v>
      </c>
      <c r="D27" s="269"/>
      <c r="E27" s="269">
        <v>1495000</v>
      </c>
      <c r="F27" s="269">
        <v>1591800</v>
      </c>
      <c r="G27" s="269">
        <v>2006500</v>
      </c>
      <c r="H27" s="269">
        <v>2607000</v>
      </c>
      <c r="I27" s="269">
        <v>2814000</v>
      </c>
    </row>
    <row r="28" spans="1:9" ht="12.75">
      <c r="A28" s="273" t="s">
        <v>530</v>
      </c>
      <c r="B28" s="274" t="s">
        <v>548</v>
      </c>
      <c r="C28" s="272"/>
      <c r="D28" s="272"/>
      <c r="E28" s="272"/>
      <c r="F28" s="272"/>
      <c r="G28" s="272"/>
      <c r="H28" s="272"/>
      <c r="I28" s="272"/>
    </row>
    <row r="29" spans="1:9" ht="12.75">
      <c r="A29" s="273" t="s">
        <v>532</v>
      </c>
      <c r="B29" s="274" t="s">
        <v>549</v>
      </c>
      <c r="C29" s="272"/>
      <c r="D29" s="272"/>
      <c r="E29" s="272"/>
      <c r="F29" s="272"/>
      <c r="G29" s="272"/>
      <c r="H29" s="272"/>
      <c r="I29" s="272"/>
    </row>
    <row r="30" spans="1:9" ht="12.75">
      <c r="A30" s="270" t="s">
        <v>550</v>
      </c>
      <c r="B30" s="271" t="s">
        <v>551</v>
      </c>
      <c r="C30" s="272"/>
      <c r="D30" s="272"/>
      <c r="E30" s="272"/>
      <c r="F30" s="272"/>
      <c r="G30" s="272"/>
      <c r="H30" s="272"/>
      <c r="I30" s="272"/>
    </row>
    <row r="31" spans="1:9" ht="12.75">
      <c r="A31" s="270" t="s">
        <v>552</v>
      </c>
      <c r="B31" s="271" t="s">
        <v>553</v>
      </c>
      <c r="C31" s="269">
        <v>130000</v>
      </c>
      <c r="D31" s="269"/>
      <c r="E31" s="269">
        <v>130000</v>
      </c>
      <c r="F31" s="269">
        <v>170000</v>
      </c>
      <c r="G31" s="269">
        <v>210000</v>
      </c>
      <c r="H31" s="269">
        <v>215000</v>
      </c>
      <c r="I31" s="269">
        <v>240000</v>
      </c>
    </row>
    <row r="32" spans="1:9" ht="12.75">
      <c r="A32" s="267" t="s">
        <v>413</v>
      </c>
      <c r="B32" s="268" t="s">
        <v>554</v>
      </c>
      <c r="C32" s="269">
        <v>24200000</v>
      </c>
      <c r="D32" s="269"/>
      <c r="E32" s="269">
        <v>30134000</v>
      </c>
      <c r="F32" s="269">
        <v>32000000</v>
      </c>
      <c r="G32" s="269">
        <v>32700000</v>
      </c>
      <c r="H32" s="269">
        <v>33600000</v>
      </c>
      <c r="I32" s="269">
        <v>34000000</v>
      </c>
    </row>
    <row r="33" spans="1:9" ht="12.75">
      <c r="A33" s="267" t="s">
        <v>421</v>
      </c>
      <c r="B33" s="268" t="s">
        <v>555</v>
      </c>
      <c r="C33" s="269">
        <v>24031200</v>
      </c>
      <c r="D33" s="269"/>
      <c r="E33" s="269">
        <v>32784000</v>
      </c>
      <c r="F33" s="269">
        <v>34408200</v>
      </c>
      <c r="G33" s="269">
        <v>33693500</v>
      </c>
      <c r="H33" s="269">
        <v>32993000</v>
      </c>
      <c r="I33" s="269">
        <v>32986000</v>
      </c>
    </row>
    <row r="34" spans="1:9" ht="12.75">
      <c r="A34" s="267" t="s">
        <v>424</v>
      </c>
      <c r="B34" s="268" t="s">
        <v>556</v>
      </c>
      <c r="C34" s="269">
        <f>C32-C33</f>
        <v>168800</v>
      </c>
      <c r="D34" s="269"/>
      <c r="E34" s="269">
        <v>-2650000</v>
      </c>
      <c r="F34" s="269">
        <v>-2408200</v>
      </c>
      <c r="G34" s="269">
        <v>-993500</v>
      </c>
      <c r="H34" s="269">
        <v>607000</v>
      </c>
      <c r="I34" s="269">
        <v>1014000</v>
      </c>
    </row>
    <row r="35" spans="1:9" ht="12.75">
      <c r="A35" s="267" t="s">
        <v>427</v>
      </c>
      <c r="B35" s="268" t="s">
        <v>557</v>
      </c>
      <c r="C35" s="269"/>
      <c r="D35" s="269"/>
      <c r="E35" s="269"/>
      <c r="F35" s="269"/>
      <c r="G35" s="269"/>
      <c r="H35" s="269"/>
      <c r="I35" s="269"/>
    </row>
    <row r="36" spans="1:9" ht="12.75">
      <c r="A36" s="270" t="s">
        <v>558</v>
      </c>
      <c r="B36" s="278" t="s">
        <v>559</v>
      </c>
      <c r="C36" s="272">
        <v>14.99</v>
      </c>
      <c r="D36" s="272"/>
      <c r="E36" s="272">
        <v>20.83</v>
      </c>
      <c r="F36" s="272">
        <v>27.14</v>
      </c>
      <c r="G36" s="272">
        <v>29.6</v>
      </c>
      <c r="H36" s="272">
        <v>27</v>
      </c>
      <c r="I36" s="272">
        <v>23.7</v>
      </c>
    </row>
    <row r="37" spans="1:9" ht="24.75" customHeight="1">
      <c r="A37" s="270" t="s">
        <v>560</v>
      </c>
      <c r="B37" s="278" t="s">
        <v>561</v>
      </c>
      <c r="C37" s="272"/>
      <c r="D37" s="272"/>
      <c r="E37" s="272"/>
      <c r="F37" s="272"/>
      <c r="G37" s="272"/>
      <c r="H37" s="272"/>
      <c r="I37" s="272"/>
    </row>
    <row r="38" spans="1:9" ht="12.75">
      <c r="A38" s="270" t="s">
        <v>562</v>
      </c>
      <c r="B38" s="278" t="s">
        <v>563</v>
      </c>
      <c r="C38" s="272">
        <f>C25/C32%</f>
        <v>5.070247933884297</v>
      </c>
      <c r="D38" s="272"/>
      <c r="E38" s="272">
        <f>E25/E32%</f>
        <v>5.392579810181191</v>
      </c>
      <c r="F38" s="272">
        <f>F25/F32%</f>
        <v>5.505625</v>
      </c>
      <c r="G38" s="272">
        <f>G25/G32%</f>
        <v>6.7782874617737</v>
      </c>
      <c r="H38" s="272">
        <f>H25/H32%</f>
        <v>8.398809523809524</v>
      </c>
      <c r="I38" s="272">
        <f>I25/I32%</f>
        <v>8.98235294117647</v>
      </c>
    </row>
    <row r="39" spans="1:9" ht="24.75">
      <c r="A39" s="270" t="s">
        <v>564</v>
      </c>
      <c r="B39" s="278" t="s">
        <v>565</v>
      </c>
      <c r="C39" s="272"/>
      <c r="D39" s="272"/>
      <c r="E39" s="272"/>
      <c r="F39" s="272"/>
      <c r="G39" s="272"/>
      <c r="H39" s="272"/>
      <c r="I39" s="272"/>
    </row>
  </sheetData>
  <mergeCells count="5">
    <mergeCell ref="A6:I6"/>
    <mergeCell ref="A9:A10"/>
    <mergeCell ref="B9:B10"/>
    <mergeCell ref="C9:C10"/>
    <mergeCell ref="D9:I9"/>
  </mergeCells>
  <printOptions horizontalCentered="1" verticalCentered="1"/>
  <pageMargins left="0.5902777777777778" right="0.5902777777777778" top="0.9055555555555556" bottom="0.5513888888888889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2"/>
  <sheetViews>
    <sheetView tabSelected="1" workbookViewId="0" topLeftCell="G249">
      <selection activeCell="L273" sqref="A246:L273"/>
    </sheetView>
  </sheetViews>
  <sheetFormatPr defaultColWidth="9.00390625" defaultRowHeight="12.75"/>
  <cols>
    <col min="1" max="1" width="6.625" style="58" customWidth="1"/>
    <col min="2" max="2" width="8.875" style="58" customWidth="1"/>
    <col min="3" max="3" width="5.875" style="58" customWidth="1"/>
    <col min="4" max="4" width="33.25390625" style="58" customWidth="1"/>
    <col min="5" max="5" width="13.00390625" style="58" customWidth="1"/>
    <col min="6" max="6" width="12.375" style="58" customWidth="1"/>
    <col min="7" max="8" width="11.625" style="58" customWidth="1"/>
    <col min="9" max="11" width="10.75390625" style="58" customWidth="1"/>
    <col min="12" max="12" width="12.125" style="58" customWidth="1"/>
  </cols>
  <sheetData>
    <row r="1" spans="1:12" ht="17.25">
      <c r="A1" s="61" t="s">
        <v>155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7" ht="17.25">
      <c r="A2" s="62"/>
      <c r="B2" s="62"/>
      <c r="C2" s="62"/>
      <c r="D2" s="62"/>
      <c r="E2" s="62"/>
      <c r="F2" s="62"/>
      <c r="G2" s="62"/>
    </row>
    <row r="3" spans="1:12" ht="12.75">
      <c r="A3" s="63"/>
      <c r="B3" s="63"/>
      <c r="C3" s="63"/>
      <c r="D3" s="63"/>
      <c r="E3" s="63"/>
      <c r="F3" s="63"/>
      <c r="H3" s="64"/>
      <c r="I3" s="64"/>
      <c r="J3" s="64"/>
      <c r="K3" s="64"/>
      <c r="L3" s="65" t="s">
        <v>156</v>
      </c>
    </row>
    <row r="4" spans="1:12" ht="12.75">
      <c r="A4" s="66" t="s">
        <v>2</v>
      </c>
      <c r="B4" s="66" t="s">
        <v>157</v>
      </c>
      <c r="C4" s="66" t="s">
        <v>158</v>
      </c>
      <c r="D4" s="66" t="s">
        <v>159</v>
      </c>
      <c r="E4" s="66">
        <v>2008</v>
      </c>
      <c r="F4" s="66" t="s">
        <v>160</v>
      </c>
      <c r="G4" s="66"/>
      <c r="H4" s="66"/>
      <c r="I4" s="66"/>
      <c r="J4" s="66"/>
      <c r="K4" s="66"/>
      <c r="L4" s="66"/>
    </row>
    <row r="5" spans="1:12" ht="12.75" customHeight="1">
      <c r="A5" s="66"/>
      <c r="B5" s="66"/>
      <c r="C5" s="66"/>
      <c r="D5" s="66"/>
      <c r="E5" s="66"/>
      <c r="F5" s="66" t="s">
        <v>161</v>
      </c>
      <c r="G5" s="66" t="s">
        <v>8</v>
      </c>
      <c r="H5" s="66"/>
      <c r="I5" s="66"/>
      <c r="J5" s="66"/>
      <c r="K5" s="66"/>
      <c r="L5" s="66" t="s">
        <v>162</v>
      </c>
    </row>
    <row r="6" spans="1:12" s="68" customFormat="1" ht="45.75" customHeight="1">
      <c r="A6" s="66"/>
      <c r="B6" s="66"/>
      <c r="C6" s="66"/>
      <c r="D6" s="66"/>
      <c r="E6" s="66"/>
      <c r="F6" s="66"/>
      <c r="G6" s="67" t="s">
        <v>163</v>
      </c>
      <c r="H6" s="67" t="s">
        <v>164</v>
      </c>
      <c r="I6" s="67" t="s">
        <v>165</v>
      </c>
      <c r="J6" s="67" t="s">
        <v>166</v>
      </c>
      <c r="K6" s="67" t="s">
        <v>167</v>
      </c>
      <c r="L6" s="66"/>
    </row>
    <row r="7" spans="1:12" ht="12.75">
      <c r="A7" s="69">
        <v>1</v>
      </c>
      <c r="B7" s="69">
        <v>2</v>
      </c>
      <c r="C7" s="69">
        <v>3</v>
      </c>
      <c r="D7" s="70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ht="12.75">
      <c r="A8" s="72" t="s">
        <v>11</v>
      </c>
      <c r="B8" s="72"/>
      <c r="C8" s="72"/>
      <c r="D8" s="73" t="s">
        <v>12</v>
      </c>
      <c r="E8" s="74"/>
      <c r="F8" s="74"/>
      <c r="G8" s="74"/>
      <c r="H8" s="74"/>
      <c r="I8" s="74"/>
      <c r="J8" s="74"/>
      <c r="K8" s="74"/>
      <c r="L8" s="74"/>
    </row>
    <row r="9" spans="1:12" ht="24.75" customHeight="1">
      <c r="A9" s="72"/>
      <c r="B9" s="72" t="s">
        <v>168</v>
      </c>
      <c r="C9" s="72"/>
      <c r="D9" s="75" t="s">
        <v>169</v>
      </c>
      <c r="E9" s="74"/>
      <c r="F9" s="74"/>
      <c r="G9" s="74"/>
      <c r="H9" s="74"/>
      <c r="I9" s="74"/>
      <c r="J9" s="74"/>
      <c r="K9" s="74"/>
      <c r="L9" s="74"/>
    </row>
    <row r="10" spans="1:12" ht="12.75">
      <c r="A10" s="72"/>
      <c r="B10" s="72"/>
      <c r="C10" s="72">
        <v>4430</v>
      </c>
      <c r="D10" s="75" t="s">
        <v>170</v>
      </c>
      <c r="E10" s="74">
        <v>3000</v>
      </c>
      <c r="F10" s="74">
        <v>3000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</row>
    <row r="11" spans="1:12" ht="24.75">
      <c r="A11" s="72"/>
      <c r="B11" s="72"/>
      <c r="C11" s="72">
        <v>6050</v>
      </c>
      <c r="D11" s="75" t="s">
        <v>171</v>
      </c>
      <c r="E11" s="74">
        <v>3742090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3742090</v>
      </c>
    </row>
    <row r="12" spans="1:12" ht="12.75">
      <c r="A12" s="72"/>
      <c r="B12" s="72"/>
      <c r="C12" s="72"/>
      <c r="D12" s="76" t="s">
        <v>172</v>
      </c>
      <c r="E12" s="77">
        <f>E10+E11</f>
        <v>3745090</v>
      </c>
      <c r="F12" s="77">
        <f>F10+F11</f>
        <v>3000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f>L11</f>
        <v>3742090</v>
      </c>
    </row>
    <row r="13" spans="1:12" ht="12.75">
      <c r="A13" s="72"/>
      <c r="B13" s="72" t="s">
        <v>173</v>
      </c>
      <c r="C13" s="72"/>
      <c r="D13" s="75" t="s">
        <v>174</v>
      </c>
      <c r="E13" s="74"/>
      <c r="F13" s="74"/>
      <c r="G13" s="74"/>
      <c r="H13" s="74"/>
      <c r="I13" s="74"/>
      <c r="J13" s="74"/>
      <c r="K13" s="74"/>
      <c r="L13" s="74"/>
    </row>
    <row r="14" spans="1:12" ht="36.75">
      <c r="A14" s="72"/>
      <c r="B14" s="72"/>
      <c r="C14" s="72">
        <v>2850</v>
      </c>
      <c r="D14" s="75" t="s">
        <v>175</v>
      </c>
      <c r="E14" s="74">
        <v>11000</v>
      </c>
      <c r="F14" s="74">
        <v>11000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</row>
    <row r="15" spans="1:12" ht="12.75">
      <c r="A15" s="72"/>
      <c r="B15" s="72"/>
      <c r="C15" s="72"/>
      <c r="D15" s="76" t="s">
        <v>176</v>
      </c>
      <c r="E15" s="77">
        <f>E14</f>
        <v>11000</v>
      </c>
      <c r="F15" s="77">
        <f>F14</f>
        <v>11000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1:12" ht="12.75">
      <c r="A16" s="72"/>
      <c r="B16" s="72" t="s">
        <v>177</v>
      </c>
      <c r="C16" s="72"/>
      <c r="D16" s="75" t="s">
        <v>178</v>
      </c>
      <c r="E16" s="74"/>
      <c r="F16" s="74"/>
      <c r="G16" s="77"/>
      <c r="H16" s="77"/>
      <c r="I16" s="77"/>
      <c r="J16" s="77"/>
      <c r="K16" s="77"/>
      <c r="L16" s="77"/>
    </row>
    <row r="17" spans="1:12" ht="12.75">
      <c r="A17" s="72"/>
      <c r="B17" s="72"/>
      <c r="C17" s="72">
        <v>4300</v>
      </c>
      <c r="D17" s="75" t="s">
        <v>179</v>
      </c>
      <c r="E17" s="74">
        <v>3000</v>
      </c>
      <c r="F17" s="74">
        <v>3000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1:12" ht="12.75">
      <c r="A18" s="72"/>
      <c r="B18" s="72"/>
      <c r="C18" s="72">
        <v>4430</v>
      </c>
      <c r="D18" s="75" t="s">
        <v>170</v>
      </c>
      <c r="E18" s="74">
        <v>0</v>
      </c>
      <c r="F18" s="74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12.75">
      <c r="A19" s="72"/>
      <c r="B19" s="72"/>
      <c r="C19" s="72"/>
      <c r="D19" s="73" t="s">
        <v>180</v>
      </c>
      <c r="E19" s="78">
        <f>SUM(E17:E18)</f>
        <v>3000</v>
      </c>
      <c r="F19" s="78">
        <f>SUM(F17:F18)</f>
        <v>3000</v>
      </c>
      <c r="G19" s="77"/>
      <c r="H19" s="77"/>
      <c r="I19" s="77"/>
      <c r="J19" s="77"/>
      <c r="K19" s="77"/>
      <c r="L19" s="77">
        <v>0</v>
      </c>
    </row>
    <row r="20" spans="1:12" ht="12.75">
      <c r="A20" s="79" t="s">
        <v>11</v>
      </c>
      <c r="B20" s="80"/>
      <c r="C20" s="80"/>
      <c r="D20" s="81" t="s">
        <v>21</v>
      </c>
      <c r="E20" s="82">
        <f>E12+E15+E19</f>
        <v>3759090</v>
      </c>
      <c r="F20" s="82">
        <f>F12+F15+F19</f>
        <v>17000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f>L11</f>
        <v>3742090</v>
      </c>
    </row>
    <row r="21" spans="1:12" ht="12.75">
      <c r="A21" s="72">
        <v>600</v>
      </c>
      <c r="B21" s="83"/>
      <c r="C21" s="83"/>
      <c r="D21" s="84" t="s">
        <v>33</v>
      </c>
      <c r="E21" s="85"/>
      <c r="F21" s="85"/>
      <c r="G21" s="85"/>
      <c r="H21" s="85"/>
      <c r="I21" s="85"/>
      <c r="J21" s="85"/>
      <c r="K21" s="85"/>
      <c r="L21" s="85"/>
    </row>
    <row r="22" spans="1:12" ht="12.75">
      <c r="A22" s="72"/>
      <c r="B22" s="72">
        <v>60016</v>
      </c>
      <c r="C22" s="72"/>
      <c r="D22" s="75" t="s">
        <v>181</v>
      </c>
      <c r="E22" s="74"/>
      <c r="F22" s="74"/>
      <c r="G22" s="74"/>
      <c r="H22" s="74"/>
      <c r="I22" s="74"/>
      <c r="J22" s="74"/>
      <c r="K22" s="74"/>
      <c r="L22" s="74"/>
    </row>
    <row r="23" spans="1:12" ht="12.75">
      <c r="A23" s="72"/>
      <c r="B23" s="72"/>
      <c r="C23" s="72">
        <v>4210</v>
      </c>
      <c r="D23" s="75" t="s">
        <v>182</v>
      </c>
      <c r="E23" s="74">
        <v>100000</v>
      </c>
      <c r="F23" s="74">
        <v>100000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</row>
    <row r="24" spans="1:12" ht="12.75">
      <c r="A24" s="72"/>
      <c r="B24" s="72"/>
      <c r="C24" s="72">
        <v>4270</v>
      </c>
      <c r="D24" s="75" t="s">
        <v>183</v>
      </c>
      <c r="E24" s="74">
        <v>335000</v>
      </c>
      <c r="F24" s="74">
        <v>335000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</row>
    <row r="25" spans="1:12" ht="12.75">
      <c r="A25" s="72"/>
      <c r="B25" s="72"/>
      <c r="C25" s="86">
        <v>4300</v>
      </c>
      <c r="D25" s="75" t="s">
        <v>179</v>
      </c>
      <c r="E25" s="74">
        <v>350000</v>
      </c>
      <c r="F25" s="74">
        <v>350000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</row>
    <row r="26" spans="1:12" ht="24.75">
      <c r="A26" s="72"/>
      <c r="C26" s="87">
        <v>6050</v>
      </c>
      <c r="D26" s="88" t="s">
        <v>171</v>
      </c>
      <c r="E26" s="74">
        <v>4660073</v>
      </c>
      <c r="F26" s="74">
        <v>0</v>
      </c>
      <c r="G26" s="74">
        <v>0</v>
      </c>
      <c r="H26" s="74">
        <v>0</v>
      </c>
      <c r="I26" s="74">
        <v>0</v>
      </c>
      <c r="J26" s="74"/>
      <c r="K26" s="74">
        <v>0</v>
      </c>
      <c r="L26" s="74">
        <v>4660073</v>
      </c>
    </row>
    <row r="27" spans="1:12" ht="12.75">
      <c r="A27" s="72"/>
      <c r="B27" s="72"/>
      <c r="C27" s="89"/>
      <c r="D27" s="73" t="s">
        <v>184</v>
      </c>
      <c r="E27" s="78">
        <f>SUM(E23:E26)</f>
        <v>5445073</v>
      </c>
      <c r="F27" s="78">
        <f>SUM(F23:F26)</f>
        <v>785000</v>
      </c>
      <c r="G27" s="78">
        <f>SUM(G23:G26)</f>
        <v>0</v>
      </c>
      <c r="H27" s="78">
        <f>SUM(H23:H26)</f>
        <v>0</v>
      </c>
      <c r="I27" s="78">
        <f>SUM(I23:I26)</f>
        <v>0</v>
      </c>
      <c r="J27" s="78">
        <v>0</v>
      </c>
      <c r="K27" s="78">
        <f>SUM(K23:K26)</f>
        <v>0</v>
      </c>
      <c r="L27" s="78">
        <f>SUM(L23:L26)</f>
        <v>4660073</v>
      </c>
    </row>
    <row r="28" spans="1:12" ht="24.75">
      <c r="A28" s="72"/>
      <c r="B28" s="72">
        <v>60053</v>
      </c>
      <c r="C28" s="72"/>
      <c r="D28" s="75" t="s">
        <v>185</v>
      </c>
      <c r="E28" s="74"/>
      <c r="F28" s="74"/>
      <c r="G28" s="74"/>
      <c r="H28" s="74"/>
      <c r="I28" s="74"/>
      <c r="J28" s="74"/>
      <c r="K28" s="74"/>
      <c r="L28" s="74"/>
    </row>
    <row r="29" spans="1:12" ht="27.75" customHeight="1">
      <c r="A29" s="90"/>
      <c r="B29" s="91"/>
      <c r="C29" s="92">
        <v>6050</v>
      </c>
      <c r="D29" s="75" t="s">
        <v>171</v>
      </c>
      <c r="E29" s="74">
        <v>10000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10000</v>
      </c>
    </row>
    <row r="30" spans="1:12" ht="12.75">
      <c r="A30" s="93"/>
      <c r="B30" s="93"/>
      <c r="C30" s="93"/>
      <c r="D30" s="73" t="s">
        <v>186</v>
      </c>
      <c r="E30" s="78">
        <f>E29</f>
        <v>10000</v>
      </c>
      <c r="F30" s="78">
        <f>F22+F28</f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f>L29</f>
        <v>10000</v>
      </c>
    </row>
    <row r="31" spans="1:12" ht="12.75">
      <c r="A31" s="79">
        <v>600</v>
      </c>
      <c r="B31" s="79"/>
      <c r="C31" s="79"/>
      <c r="D31" s="81" t="s">
        <v>35</v>
      </c>
      <c r="E31" s="82">
        <f>E27+E30</f>
        <v>5455073</v>
      </c>
      <c r="F31" s="82">
        <f>F27+F30</f>
        <v>785000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f>L27+L30</f>
        <v>4670073</v>
      </c>
    </row>
    <row r="32" spans="1:12" ht="12.75">
      <c r="A32" s="94">
        <v>630</v>
      </c>
      <c r="B32" s="94"/>
      <c r="C32" s="94"/>
      <c r="D32" s="84" t="s">
        <v>187</v>
      </c>
      <c r="E32" s="85"/>
      <c r="F32" s="85"/>
      <c r="G32" s="85"/>
      <c r="H32" s="85"/>
      <c r="I32" s="85"/>
      <c r="J32" s="85"/>
      <c r="K32" s="85"/>
      <c r="L32" s="85"/>
    </row>
    <row r="33" spans="1:12" ht="12.75">
      <c r="A33" s="72"/>
      <c r="B33" s="72">
        <v>63095</v>
      </c>
      <c r="C33" s="72"/>
      <c r="D33" s="75" t="s">
        <v>178</v>
      </c>
      <c r="E33" s="74"/>
      <c r="F33" s="74"/>
      <c r="G33" s="74"/>
      <c r="H33" s="74"/>
      <c r="I33" s="74"/>
      <c r="J33" s="74"/>
      <c r="K33" s="74"/>
      <c r="L33" s="74"/>
    </row>
    <row r="34" spans="1:12" ht="12.75">
      <c r="A34" s="72"/>
      <c r="B34" s="72"/>
      <c r="C34" s="72">
        <v>4210</v>
      </c>
      <c r="D34" s="75" t="s">
        <v>182</v>
      </c>
      <c r="E34" s="74">
        <v>25000</v>
      </c>
      <c r="F34" s="74">
        <v>25000</v>
      </c>
      <c r="G34" s="74"/>
      <c r="H34" s="74"/>
      <c r="I34" s="74"/>
      <c r="J34" s="74"/>
      <c r="K34" s="74"/>
      <c r="L34" s="74"/>
    </row>
    <row r="35" spans="1:12" ht="12.75">
      <c r="A35" s="72"/>
      <c r="B35" s="72"/>
      <c r="C35" s="72">
        <v>4300</v>
      </c>
      <c r="D35" s="75" t="s">
        <v>179</v>
      </c>
      <c r="E35" s="74">
        <v>25000</v>
      </c>
      <c r="F35" s="74">
        <v>25000</v>
      </c>
      <c r="G35" s="74"/>
      <c r="H35" s="74"/>
      <c r="I35" s="74"/>
      <c r="J35" s="74"/>
      <c r="K35" s="74"/>
      <c r="L35" s="74"/>
    </row>
    <row r="36" spans="1:12" ht="12.75">
      <c r="A36" s="72"/>
      <c r="B36" s="72"/>
      <c r="C36" s="72">
        <v>4430</v>
      </c>
      <c r="D36" s="75" t="s">
        <v>170</v>
      </c>
      <c r="E36" s="74">
        <v>20000</v>
      </c>
      <c r="F36" s="74">
        <v>20000</v>
      </c>
      <c r="G36" s="74"/>
      <c r="H36" s="74"/>
      <c r="I36" s="74"/>
      <c r="J36" s="74"/>
      <c r="K36" s="74"/>
      <c r="L36" s="74"/>
    </row>
    <row r="37" spans="1:12" ht="20.25" customHeight="1">
      <c r="A37" s="79">
        <v>630</v>
      </c>
      <c r="B37" s="79"/>
      <c r="C37" s="79"/>
      <c r="D37" s="81" t="s">
        <v>188</v>
      </c>
      <c r="E37" s="82">
        <f>SUM(E34:E36)</f>
        <v>70000</v>
      </c>
      <c r="F37" s="82">
        <f>SUM(F34:F36)</f>
        <v>70000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</row>
    <row r="38" spans="1:12" ht="12.75">
      <c r="A38" s="94">
        <v>700</v>
      </c>
      <c r="B38" s="94"/>
      <c r="C38" s="94"/>
      <c r="D38" s="84" t="s">
        <v>36</v>
      </c>
      <c r="E38" s="85"/>
      <c r="F38" s="85"/>
      <c r="G38" s="85"/>
      <c r="H38" s="85"/>
      <c r="I38" s="85"/>
      <c r="J38" s="85"/>
      <c r="K38" s="85"/>
      <c r="L38" s="85"/>
    </row>
    <row r="39" spans="1:12" ht="24.75">
      <c r="A39" s="72"/>
      <c r="B39" s="72">
        <v>70005</v>
      </c>
      <c r="C39" s="72"/>
      <c r="D39" s="75" t="s">
        <v>189</v>
      </c>
      <c r="E39" s="74"/>
      <c r="F39" s="74"/>
      <c r="G39" s="74"/>
      <c r="H39" s="74"/>
      <c r="I39" s="74"/>
      <c r="J39" s="74"/>
      <c r="K39" s="74"/>
      <c r="L39" s="74"/>
    </row>
    <row r="40" spans="1:12" ht="12.75">
      <c r="A40" s="72"/>
      <c r="B40" s="72"/>
      <c r="C40" s="72">
        <v>4170</v>
      </c>
      <c r="D40" s="75" t="s">
        <v>190</v>
      </c>
      <c r="E40" s="74">
        <v>200</v>
      </c>
      <c r="F40" s="74">
        <v>200</v>
      </c>
      <c r="G40" s="74">
        <v>200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</row>
    <row r="41" spans="1:12" ht="12.75">
      <c r="A41" s="72"/>
      <c r="B41" s="72"/>
      <c r="C41" s="72">
        <v>4210</v>
      </c>
      <c r="D41" s="75" t="s">
        <v>182</v>
      </c>
      <c r="E41" s="74">
        <v>3000</v>
      </c>
      <c r="F41" s="74">
        <v>3000</v>
      </c>
      <c r="G41" s="74"/>
      <c r="H41" s="74"/>
      <c r="I41" s="74"/>
      <c r="J41" s="74"/>
      <c r="K41" s="74"/>
      <c r="L41" s="74"/>
    </row>
    <row r="42" spans="1:12" ht="12.75">
      <c r="A42" s="72"/>
      <c r="B42" s="72"/>
      <c r="C42" s="72">
        <v>4260</v>
      </c>
      <c r="D42" s="75" t="s">
        <v>191</v>
      </c>
      <c r="E42" s="74">
        <v>9000</v>
      </c>
      <c r="F42" s="74">
        <v>9000</v>
      </c>
      <c r="G42" s="74"/>
      <c r="H42" s="74"/>
      <c r="I42" s="74"/>
      <c r="J42" s="74"/>
      <c r="K42" s="74"/>
      <c r="L42" s="74"/>
    </row>
    <row r="43" spans="1:12" ht="12.75">
      <c r="A43" s="72"/>
      <c r="B43" s="72"/>
      <c r="C43" s="72">
        <v>4270</v>
      </c>
      <c r="D43" s="75" t="s">
        <v>183</v>
      </c>
      <c r="E43" s="74">
        <v>244000</v>
      </c>
      <c r="F43" s="74">
        <v>244000</v>
      </c>
      <c r="G43" s="74"/>
      <c r="H43" s="74"/>
      <c r="I43" s="74"/>
      <c r="J43" s="74"/>
      <c r="K43" s="74"/>
      <c r="L43" s="74"/>
    </row>
    <row r="44" spans="1:12" ht="12.75">
      <c r="A44" s="72"/>
      <c r="B44" s="72"/>
      <c r="C44" s="72">
        <v>4300</v>
      </c>
      <c r="D44" s="75" t="s">
        <v>179</v>
      </c>
      <c r="E44" s="74">
        <v>109500</v>
      </c>
      <c r="F44" s="74">
        <v>109500</v>
      </c>
      <c r="G44" s="74"/>
      <c r="H44" s="74"/>
      <c r="I44" s="74"/>
      <c r="J44" s="74"/>
      <c r="K44" s="74"/>
      <c r="L44" s="74"/>
    </row>
    <row r="45" spans="1:12" ht="12.75">
      <c r="A45" s="72"/>
      <c r="B45" s="72"/>
      <c r="C45" s="72">
        <v>4430</v>
      </c>
      <c r="D45" s="75" t="s">
        <v>170</v>
      </c>
      <c r="E45" s="74">
        <v>8100</v>
      </c>
      <c r="F45" s="74">
        <v>8100</v>
      </c>
      <c r="G45" s="74"/>
      <c r="H45" s="74"/>
      <c r="I45" s="74"/>
      <c r="J45" s="74"/>
      <c r="K45" s="74"/>
      <c r="L45" s="74"/>
    </row>
    <row r="46" spans="1:12" ht="24.75">
      <c r="A46" s="72"/>
      <c r="B46" s="72"/>
      <c r="C46" s="72">
        <v>4590</v>
      </c>
      <c r="D46" s="75" t="s">
        <v>192</v>
      </c>
      <c r="E46" s="74">
        <v>50000</v>
      </c>
      <c r="F46" s="74">
        <v>50000</v>
      </c>
      <c r="G46" s="74"/>
      <c r="H46" s="74"/>
      <c r="I46" s="74"/>
      <c r="J46" s="74"/>
      <c r="K46" s="74"/>
      <c r="L46" s="74"/>
    </row>
    <row r="47" spans="1:12" ht="24.75">
      <c r="A47" s="72"/>
      <c r="B47" s="72"/>
      <c r="C47" s="72">
        <v>6050</v>
      </c>
      <c r="D47" s="75" t="s">
        <v>171</v>
      </c>
      <c r="E47" s="74">
        <v>170000</v>
      </c>
      <c r="F47" s="74">
        <v>0</v>
      </c>
      <c r="G47" s="74"/>
      <c r="H47" s="74"/>
      <c r="I47" s="74"/>
      <c r="J47" s="74"/>
      <c r="K47" s="74"/>
      <c r="L47" s="74">
        <v>170000</v>
      </c>
    </row>
    <row r="48" spans="1:12" ht="24.75">
      <c r="A48" s="72"/>
      <c r="B48" s="72"/>
      <c r="C48" s="72">
        <v>6060</v>
      </c>
      <c r="D48" s="75" t="s">
        <v>193</v>
      </c>
      <c r="E48" s="74">
        <v>200000</v>
      </c>
      <c r="F48" s="74">
        <v>0</v>
      </c>
      <c r="G48" s="74"/>
      <c r="H48" s="74"/>
      <c r="I48" s="74"/>
      <c r="J48" s="74"/>
      <c r="K48" s="74"/>
      <c r="L48" s="74">
        <v>200000</v>
      </c>
    </row>
    <row r="49" spans="1:12" ht="21.75" customHeight="1">
      <c r="A49" s="72"/>
      <c r="B49" s="72"/>
      <c r="C49" s="93"/>
      <c r="D49" s="73" t="s">
        <v>194</v>
      </c>
      <c r="E49" s="78">
        <f>SUM(E40:E48)</f>
        <v>793800</v>
      </c>
      <c r="F49" s="78">
        <f>SUM(F40:F48)</f>
        <v>423800</v>
      </c>
      <c r="G49" s="78">
        <f>SUM(G40:G48)</f>
        <v>200</v>
      </c>
      <c r="H49" s="78">
        <v>0</v>
      </c>
      <c r="I49" s="78">
        <v>0</v>
      </c>
      <c r="J49" s="78">
        <v>0</v>
      </c>
      <c r="K49" s="78">
        <v>0</v>
      </c>
      <c r="L49" s="78">
        <f>SUM(L47:L48)</f>
        <v>370000</v>
      </c>
    </row>
    <row r="50" spans="1:12" ht="23.25">
      <c r="A50" s="72"/>
      <c r="B50" s="72">
        <v>70078</v>
      </c>
      <c r="C50" s="72"/>
      <c r="D50" s="95" t="s">
        <v>195</v>
      </c>
      <c r="E50" s="74"/>
      <c r="F50" s="74"/>
      <c r="G50" s="74"/>
      <c r="H50" s="74"/>
      <c r="I50" s="74"/>
      <c r="J50" s="74"/>
      <c r="K50" s="74"/>
      <c r="L50" s="74"/>
    </row>
    <row r="51" spans="1:12" ht="12.75">
      <c r="A51" s="72"/>
      <c r="B51" s="72"/>
      <c r="C51" s="72">
        <v>4210</v>
      </c>
      <c r="D51" s="75" t="s">
        <v>182</v>
      </c>
      <c r="E51" s="74">
        <v>0</v>
      </c>
      <c r="F51" s="74">
        <v>0</v>
      </c>
      <c r="G51" s="74"/>
      <c r="H51" s="74"/>
      <c r="I51" s="74"/>
      <c r="J51" s="74"/>
      <c r="K51" s="74"/>
      <c r="L51" s="74"/>
    </row>
    <row r="52" spans="1:12" ht="24" customHeight="1">
      <c r="A52" s="93"/>
      <c r="B52" s="93"/>
      <c r="C52" s="93"/>
      <c r="D52" s="73" t="s">
        <v>196</v>
      </c>
      <c r="E52" s="78">
        <f>E51</f>
        <v>0</v>
      </c>
      <c r="F52" s="78">
        <f>F51</f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</row>
    <row r="53" spans="1:12" ht="18" customHeight="1">
      <c r="A53" s="79">
        <v>700</v>
      </c>
      <c r="B53" s="79"/>
      <c r="C53" s="79"/>
      <c r="D53" s="81" t="s">
        <v>42</v>
      </c>
      <c r="E53" s="82">
        <f>E49+E52</f>
        <v>793800</v>
      </c>
      <c r="F53" s="82">
        <f>F49+F52</f>
        <v>423800</v>
      </c>
      <c r="G53" s="82">
        <f>G49</f>
        <v>200</v>
      </c>
      <c r="H53" s="82">
        <v>0</v>
      </c>
      <c r="I53" s="82">
        <v>0</v>
      </c>
      <c r="J53" s="82">
        <v>0</v>
      </c>
      <c r="K53" s="82">
        <v>0</v>
      </c>
      <c r="L53" s="82">
        <f>L49+L52</f>
        <v>370000</v>
      </c>
    </row>
    <row r="54" spans="1:12" ht="15" customHeight="1">
      <c r="A54" s="94">
        <v>710</v>
      </c>
      <c r="B54" s="94"/>
      <c r="C54" s="94"/>
      <c r="D54" s="96" t="s">
        <v>197</v>
      </c>
      <c r="E54" s="85"/>
      <c r="F54" s="85"/>
      <c r="G54" s="85"/>
      <c r="H54" s="85"/>
      <c r="I54" s="85"/>
      <c r="J54" s="85"/>
      <c r="K54" s="85"/>
      <c r="L54" s="85"/>
    </row>
    <row r="55" spans="1:12" ht="21.75">
      <c r="A55" s="72"/>
      <c r="B55" s="72">
        <v>71004</v>
      </c>
      <c r="C55" s="72"/>
      <c r="D55" s="97" t="s">
        <v>198</v>
      </c>
      <c r="E55" s="74"/>
      <c r="F55" s="74"/>
      <c r="G55" s="74"/>
      <c r="H55" s="74"/>
      <c r="I55" s="74"/>
      <c r="J55" s="74"/>
      <c r="K55" s="74"/>
      <c r="L55" s="74"/>
    </row>
    <row r="56" spans="1:12" ht="12.75">
      <c r="A56" s="72"/>
      <c r="B56" s="72"/>
      <c r="C56" s="72">
        <v>4300</v>
      </c>
      <c r="D56" s="97" t="s">
        <v>179</v>
      </c>
      <c r="E56" s="74">
        <v>238550</v>
      </c>
      <c r="F56" s="74">
        <v>238550</v>
      </c>
      <c r="G56" s="74"/>
      <c r="H56" s="74"/>
      <c r="I56" s="74"/>
      <c r="J56" s="74"/>
      <c r="K56" s="74"/>
      <c r="L56" s="74"/>
    </row>
    <row r="57" spans="1:12" ht="12.75">
      <c r="A57" s="72"/>
      <c r="B57" s="72"/>
      <c r="C57" s="72">
        <v>6050</v>
      </c>
      <c r="D57" s="97" t="s">
        <v>171</v>
      </c>
      <c r="E57" s="74"/>
      <c r="F57" s="74"/>
      <c r="G57" s="74"/>
      <c r="H57" s="74"/>
      <c r="I57" s="74"/>
      <c r="J57" s="74"/>
      <c r="K57" s="74"/>
      <c r="L57" s="74"/>
    </row>
    <row r="58" spans="1:12" ht="12.75">
      <c r="A58" s="72"/>
      <c r="B58" s="72"/>
      <c r="C58" s="72"/>
      <c r="D58" s="98" t="s">
        <v>199</v>
      </c>
      <c r="E58" s="78">
        <f>E57+E56</f>
        <v>238550</v>
      </c>
      <c r="F58" s="78">
        <f>F56</f>
        <v>238550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/>
    </row>
    <row r="59" spans="1:12" ht="12.75">
      <c r="A59" s="72"/>
      <c r="B59" s="72">
        <v>71035</v>
      </c>
      <c r="C59" s="72"/>
      <c r="D59" s="97" t="s">
        <v>200</v>
      </c>
      <c r="E59" s="74"/>
      <c r="F59" s="74"/>
      <c r="G59" s="74"/>
      <c r="H59" s="74"/>
      <c r="I59" s="74"/>
      <c r="J59" s="74"/>
      <c r="K59" s="74"/>
      <c r="L59" s="74"/>
    </row>
    <row r="60" spans="1:12" ht="12.75">
      <c r="A60" s="72"/>
      <c r="B60" s="72"/>
      <c r="C60" s="72">
        <v>4210</v>
      </c>
      <c r="D60" s="97" t="s">
        <v>182</v>
      </c>
      <c r="E60" s="74">
        <v>0</v>
      </c>
      <c r="F60" s="74">
        <v>0</v>
      </c>
      <c r="G60" s="74"/>
      <c r="H60" s="74"/>
      <c r="I60" s="74"/>
      <c r="J60" s="74"/>
      <c r="K60" s="74"/>
      <c r="L60" s="74"/>
    </row>
    <row r="61" spans="1:12" ht="12.75">
      <c r="A61" s="72"/>
      <c r="B61" s="72"/>
      <c r="C61" s="72"/>
      <c r="D61" s="98" t="s">
        <v>201</v>
      </c>
      <c r="E61" s="78">
        <f>E60</f>
        <v>0</v>
      </c>
      <c r="F61" s="78">
        <f>F60</f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</row>
    <row r="62" spans="1:12" ht="12.75">
      <c r="A62" s="79">
        <v>710</v>
      </c>
      <c r="B62" s="79"/>
      <c r="C62" s="79"/>
      <c r="D62" s="99" t="s">
        <v>202</v>
      </c>
      <c r="E62" s="82">
        <f>E58+E61</f>
        <v>238550</v>
      </c>
      <c r="F62" s="82">
        <f>F58+F61</f>
        <v>238550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/>
    </row>
    <row r="63" spans="1:12" ht="12.75">
      <c r="A63" s="94">
        <v>750</v>
      </c>
      <c r="B63" s="94"/>
      <c r="C63" s="94"/>
      <c r="D63" s="96" t="s">
        <v>43</v>
      </c>
      <c r="E63" s="85"/>
      <c r="F63" s="85"/>
      <c r="G63" s="85"/>
      <c r="H63" s="85"/>
      <c r="I63" s="85"/>
      <c r="J63" s="85"/>
      <c r="K63" s="85"/>
      <c r="L63" s="85"/>
    </row>
    <row r="64" spans="1:12" ht="12.75">
      <c r="A64" s="72"/>
      <c r="B64" s="72">
        <v>75011</v>
      </c>
      <c r="C64" s="72"/>
      <c r="D64" s="97" t="s">
        <v>203</v>
      </c>
      <c r="E64" s="74"/>
      <c r="F64" s="74"/>
      <c r="G64" s="74"/>
      <c r="H64" s="74"/>
      <c r="I64" s="74"/>
      <c r="J64" s="74"/>
      <c r="K64" s="74"/>
      <c r="L64" s="74"/>
    </row>
    <row r="65" spans="1:12" ht="12.75">
      <c r="A65" s="72"/>
      <c r="B65" s="72"/>
      <c r="C65" s="72">
        <v>4010</v>
      </c>
      <c r="D65" s="97" t="s">
        <v>204</v>
      </c>
      <c r="E65" s="74">
        <v>47000</v>
      </c>
      <c r="F65" s="74">
        <v>47000</v>
      </c>
      <c r="G65" s="74">
        <v>47000</v>
      </c>
      <c r="H65" s="74"/>
      <c r="I65" s="74"/>
      <c r="J65" s="74"/>
      <c r="K65" s="74"/>
      <c r="L65" s="74"/>
    </row>
    <row r="66" spans="1:12" ht="12.75">
      <c r="A66" s="72"/>
      <c r="B66" s="72"/>
      <c r="C66" s="72">
        <v>4040</v>
      </c>
      <c r="D66" s="97" t="s">
        <v>205</v>
      </c>
      <c r="E66" s="74">
        <v>4000</v>
      </c>
      <c r="F66" s="74">
        <v>4000</v>
      </c>
      <c r="G66" s="74">
        <v>4000</v>
      </c>
      <c r="H66" s="74"/>
      <c r="I66" s="74"/>
      <c r="J66" s="74"/>
      <c r="K66" s="74"/>
      <c r="L66" s="74"/>
    </row>
    <row r="67" spans="1:12" ht="12.75">
      <c r="A67" s="72"/>
      <c r="B67" s="72"/>
      <c r="C67" s="72">
        <v>4110</v>
      </c>
      <c r="D67" s="97" t="s">
        <v>206</v>
      </c>
      <c r="E67" s="74">
        <v>9200</v>
      </c>
      <c r="F67" s="74">
        <v>9200</v>
      </c>
      <c r="G67" s="74"/>
      <c r="H67" s="74">
        <v>9200</v>
      </c>
      <c r="I67" s="74"/>
      <c r="J67" s="74"/>
      <c r="K67" s="74"/>
      <c r="L67" s="74"/>
    </row>
    <row r="68" spans="1:12" ht="12.75">
      <c r="A68" s="72"/>
      <c r="B68" s="72"/>
      <c r="C68" s="72">
        <v>4120</v>
      </c>
      <c r="D68" s="97" t="s">
        <v>207</v>
      </c>
      <c r="E68" s="74">
        <v>1250</v>
      </c>
      <c r="F68" s="74">
        <v>1250</v>
      </c>
      <c r="G68" s="74"/>
      <c r="H68" s="74">
        <v>1250</v>
      </c>
      <c r="I68" s="74"/>
      <c r="J68" s="74"/>
      <c r="K68" s="74"/>
      <c r="L68" s="74"/>
    </row>
    <row r="69" spans="1:12" ht="12.75">
      <c r="A69" s="72"/>
      <c r="B69" s="72"/>
      <c r="C69" s="72">
        <v>4210</v>
      </c>
      <c r="D69" s="97" t="s">
        <v>182</v>
      </c>
      <c r="E69" s="74">
        <v>1531</v>
      </c>
      <c r="F69" s="74">
        <v>1531</v>
      </c>
      <c r="G69" s="74"/>
      <c r="H69" s="74"/>
      <c r="I69" s="74"/>
      <c r="J69" s="74"/>
      <c r="K69" s="74"/>
      <c r="L69" s="74"/>
    </row>
    <row r="70" spans="1:12" ht="21.75">
      <c r="A70" s="72"/>
      <c r="B70" s="72"/>
      <c r="C70" s="72">
        <v>4440</v>
      </c>
      <c r="D70" s="97" t="s">
        <v>208</v>
      </c>
      <c r="E70" s="74">
        <v>2413</v>
      </c>
      <c r="F70" s="74">
        <v>2413</v>
      </c>
      <c r="G70" s="74"/>
      <c r="H70" s="74"/>
      <c r="I70" s="74"/>
      <c r="J70" s="74"/>
      <c r="K70" s="74"/>
      <c r="L70" s="74"/>
    </row>
    <row r="71" spans="1:12" ht="12.75">
      <c r="A71" s="72"/>
      <c r="B71" s="72"/>
      <c r="C71" s="93"/>
      <c r="D71" s="98" t="s">
        <v>209</v>
      </c>
      <c r="E71" s="78">
        <f>SUM(E65:E70)</f>
        <v>65394</v>
      </c>
      <c r="F71" s="78">
        <f>SUM(F65:F70)</f>
        <v>65394</v>
      </c>
      <c r="G71" s="78">
        <f>SUM(G65:G70)</f>
        <v>51000</v>
      </c>
      <c r="H71" s="78">
        <f>SUM(H67:H70)</f>
        <v>10450</v>
      </c>
      <c r="I71" s="78">
        <v>0</v>
      </c>
      <c r="J71" s="78">
        <v>0</v>
      </c>
      <c r="K71" s="78">
        <v>0</v>
      </c>
      <c r="L71" s="78">
        <v>0</v>
      </c>
    </row>
    <row r="72" spans="1:12" ht="12.75">
      <c r="A72" s="72"/>
      <c r="B72" s="72">
        <v>75022</v>
      </c>
      <c r="C72" s="72"/>
      <c r="D72" s="97" t="s">
        <v>210</v>
      </c>
      <c r="E72" s="74"/>
      <c r="F72" s="74"/>
      <c r="G72" s="74"/>
      <c r="H72" s="74"/>
      <c r="I72" s="74"/>
      <c r="J72" s="74"/>
      <c r="K72" s="74"/>
      <c r="L72" s="74"/>
    </row>
    <row r="73" spans="1:12" ht="12.75">
      <c r="A73" s="72"/>
      <c r="B73" s="72"/>
      <c r="C73" s="72">
        <v>3030</v>
      </c>
      <c r="D73" s="97" t="s">
        <v>211</v>
      </c>
      <c r="E73" s="74">
        <v>142000</v>
      </c>
      <c r="F73" s="74">
        <v>142000</v>
      </c>
      <c r="G73" s="74"/>
      <c r="H73" s="74"/>
      <c r="I73" s="74"/>
      <c r="J73" s="74"/>
      <c r="K73" s="74"/>
      <c r="L73" s="74"/>
    </row>
    <row r="74" spans="1:12" ht="12.75">
      <c r="A74" s="72"/>
      <c r="B74" s="72"/>
      <c r="C74" s="72">
        <v>4210</v>
      </c>
      <c r="D74" s="97" t="s">
        <v>182</v>
      </c>
      <c r="E74" s="74">
        <v>9876</v>
      </c>
      <c r="F74" s="74">
        <v>9876</v>
      </c>
      <c r="G74" s="74"/>
      <c r="H74" s="74"/>
      <c r="I74" s="74"/>
      <c r="J74" s="74"/>
      <c r="K74" s="74"/>
      <c r="L74" s="74"/>
    </row>
    <row r="75" spans="1:12" ht="12.75">
      <c r="A75" s="72"/>
      <c r="B75" s="72"/>
      <c r="C75" s="72">
        <v>4300</v>
      </c>
      <c r="D75" s="97" t="s">
        <v>179</v>
      </c>
      <c r="E75" s="74">
        <v>21000</v>
      </c>
      <c r="F75" s="74">
        <v>21000</v>
      </c>
      <c r="G75" s="74"/>
      <c r="H75" s="74"/>
      <c r="I75" s="74"/>
      <c r="J75" s="74"/>
      <c r="K75" s="74"/>
      <c r="L75" s="74"/>
    </row>
    <row r="76" spans="1:12" ht="12.75">
      <c r="A76" s="72"/>
      <c r="B76" s="72"/>
      <c r="C76" s="72">
        <v>4350</v>
      </c>
      <c r="D76" s="97" t="s">
        <v>212</v>
      </c>
      <c r="E76" s="74">
        <v>720</v>
      </c>
      <c r="F76" s="74">
        <v>720</v>
      </c>
      <c r="G76" s="74"/>
      <c r="H76" s="74"/>
      <c r="I76" s="74"/>
      <c r="J76" s="74"/>
      <c r="K76" s="74"/>
      <c r="L76" s="74"/>
    </row>
    <row r="77" spans="1:12" ht="21.75">
      <c r="A77" s="72"/>
      <c r="B77" s="72"/>
      <c r="C77" s="72">
        <v>4360</v>
      </c>
      <c r="D77" s="97" t="s">
        <v>213</v>
      </c>
      <c r="E77" s="74">
        <v>2500</v>
      </c>
      <c r="F77" s="74">
        <v>2500</v>
      </c>
      <c r="G77" s="74"/>
      <c r="H77" s="74"/>
      <c r="I77" s="74"/>
      <c r="J77" s="74"/>
      <c r="K77" s="74"/>
      <c r="L77" s="74"/>
    </row>
    <row r="78" spans="1:12" ht="21.75">
      <c r="A78" s="72"/>
      <c r="B78" s="72"/>
      <c r="C78" s="72">
        <v>4370</v>
      </c>
      <c r="D78" s="97" t="s">
        <v>214</v>
      </c>
      <c r="E78" s="74">
        <v>1800</v>
      </c>
      <c r="F78" s="74">
        <v>1800</v>
      </c>
      <c r="G78" s="74"/>
      <c r="H78" s="74"/>
      <c r="I78" s="74"/>
      <c r="J78" s="74"/>
      <c r="K78" s="74"/>
      <c r="L78" s="74"/>
    </row>
    <row r="79" spans="1:12" ht="12.75">
      <c r="A79" s="72"/>
      <c r="B79" s="72"/>
      <c r="C79" s="72">
        <v>4410</v>
      </c>
      <c r="D79" s="97" t="s">
        <v>215</v>
      </c>
      <c r="E79" s="74">
        <v>5200</v>
      </c>
      <c r="F79" s="74">
        <v>5200</v>
      </c>
      <c r="G79" s="74"/>
      <c r="H79" s="74"/>
      <c r="I79" s="74"/>
      <c r="J79" s="74"/>
      <c r="K79" s="74"/>
      <c r="L79" s="74"/>
    </row>
    <row r="80" spans="1:12" ht="21.75">
      <c r="A80" s="72"/>
      <c r="B80" s="72"/>
      <c r="C80" s="72">
        <v>4700</v>
      </c>
      <c r="D80" s="97" t="s">
        <v>216</v>
      </c>
      <c r="E80" s="74">
        <v>2000</v>
      </c>
      <c r="F80" s="74">
        <v>2000</v>
      </c>
      <c r="G80" s="74"/>
      <c r="H80" s="74"/>
      <c r="I80" s="74"/>
      <c r="J80" s="74"/>
      <c r="K80" s="74"/>
      <c r="L80" s="74"/>
    </row>
    <row r="81" spans="1:12" ht="21.75">
      <c r="A81" s="72"/>
      <c r="B81" s="72"/>
      <c r="C81" s="72">
        <v>4740</v>
      </c>
      <c r="D81" s="97" t="s">
        <v>217</v>
      </c>
      <c r="E81" s="74">
        <v>1500</v>
      </c>
      <c r="F81" s="74">
        <v>1500</v>
      </c>
      <c r="G81" s="74"/>
      <c r="H81" s="74"/>
      <c r="I81" s="74"/>
      <c r="J81" s="74"/>
      <c r="K81" s="74"/>
      <c r="L81" s="74"/>
    </row>
    <row r="82" spans="1:12" ht="21.75">
      <c r="A82" s="72"/>
      <c r="B82" s="72"/>
      <c r="C82" s="72">
        <v>4750</v>
      </c>
      <c r="D82" s="97" t="s">
        <v>218</v>
      </c>
      <c r="E82" s="74">
        <v>4000</v>
      </c>
      <c r="F82" s="74">
        <v>4000</v>
      </c>
      <c r="G82" s="74"/>
      <c r="H82" s="74"/>
      <c r="I82" s="74"/>
      <c r="J82" s="74"/>
      <c r="K82" s="74"/>
      <c r="L82" s="74"/>
    </row>
    <row r="83" spans="1:12" ht="12.75">
      <c r="A83" s="72"/>
      <c r="B83" s="72"/>
      <c r="C83" s="72"/>
      <c r="D83" s="98" t="s">
        <v>219</v>
      </c>
      <c r="E83" s="78">
        <f>SUM(E73:E82)</f>
        <v>190596</v>
      </c>
      <c r="F83" s="78">
        <f>SUM(F73:F82)</f>
        <v>190596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</row>
    <row r="84" spans="1:12" ht="24.75">
      <c r="A84" s="72"/>
      <c r="B84" s="72">
        <v>75023</v>
      </c>
      <c r="C84" s="72"/>
      <c r="D84" s="75" t="s">
        <v>220</v>
      </c>
      <c r="E84" s="74"/>
      <c r="F84" s="74"/>
      <c r="G84" s="74"/>
      <c r="H84" s="74"/>
      <c r="I84" s="74"/>
      <c r="J84" s="74"/>
      <c r="K84" s="74"/>
      <c r="L84" s="74"/>
    </row>
    <row r="85" spans="1:12" ht="24.75">
      <c r="A85" s="72"/>
      <c r="B85" s="72"/>
      <c r="C85" s="72">
        <v>3020</v>
      </c>
      <c r="D85" s="75" t="s">
        <v>221</v>
      </c>
      <c r="E85" s="74">
        <v>37000</v>
      </c>
      <c r="F85" s="74">
        <v>37000</v>
      </c>
      <c r="G85" s="74"/>
      <c r="H85" s="74"/>
      <c r="I85" s="74"/>
      <c r="J85" s="74"/>
      <c r="K85" s="74"/>
      <c r="L85" s="74"/>
    </row>
    <row r="86" spans="1:12" ht="12.75">
      <c r="A86" s="72"/>
      <c r="B86" s="72"/>
      <c r="C86" s="72">
        <v>4010</v>
      </c>
      <c r="D86" s="75" t="s">
        <v>204</v>
      </c>
      <c r="E86" s="74">
        <v>1544000</v>
      </c>
      <c r="F86" s="74">
        <v>1544000</v>
      </c>
      <c r="G86" s="74">
        <v>1544000</v>
      </c>
      <c r="H86" s="74"/>
      <c r="I86" s="74"/>
      <c r="J86" s="74"/>
      <c r="K86" s="74"/>
      <c r="L86" s="74"/>
    </row>
    <row r="87" spans="1:12" ht="12.75">
      <c r="A87" s="72"/>
      <c r="B87" s="72"/>
      <c r="C87" s="72">
        <v>4040</v>
      </c>
      <c r="D87" s="75" t="s">
        <v>205</v>
      </c>
      <c r="E87" s="74">
        <v>121000</v>
      </c>
      <c r="F87" s="74">
        <v>121000</v>
      </c>
      <c r="G87" s="74">
        <v>121000</v>
      </c>
      <c r="H87" s="74"/>
      <c r="I87" s="74"/>
      <c r="J87" s="74"/>
      <c r="K87" s="74"/>
      <c r="L87" s="74"/>
    </row>
    <row r="88" spans="1:12" ht="12.75">
      <c r="A88" s="72"/>
      <c r="B88" s="72"/>
      <c r="C88" s="72">
        <v>4110</v>
      </c>
      <c r="D88" s="75" t="s">
        <v>206</v>
      </c>
      <c r="E88" s="74">
        <v>301000</v>
      </c>
      <c r="F88" s="74">
        <v>301000</v>
      </c>
      <c r="G88" s="74"/>
      <c r="H88" s="74">
        <v>301000</v>
      </c>
      <c r="I88" s="74"/>
      <c r="J88" s="74"/>
      <c r="K88" s="74"/>
      <c r="L88" s="74"/>
    </row>
    <row r="89" spans="1:12" ht="12.75">
      <c r="A89" s="72"/>
      <c r="B89" s="72"/>
      <c r="C89" s="72">
        <v>4120</v>
      </c>
      <c r="D89" s="75" t="s">
        <v>207</v>
      </c>
      <c r="E89" s="74">
        <v>41000</v>
      </c>
      <c r="F89" s="74">
        <v>41000</v>
      </c>
      <c r="G89" s="74"/>
      <c r="H89" s="74">
        <v>41000</v>
      </c>
      <c r="I89" s="74"/>
      <c r="J89" s="74"/>
      <c r="K89" s="74"/>
      <c r="L89" s="74"/>
    </row>
    <row r="90" spans="1:12" ht="24.75">
      <c r="A90" s="72"/>
      <c r="B90" s="72"/>
      <c r="C90" s="72">
        <v>4140</v>
      </c>
      <c r="D90" s="75" t="s">
        <v>222</v>
      </c>
      <c r="E90" s="74">
        <v>20000</v>
      </c>
      <c r="F90" s="74">
        <v>20000</v>
      </c>
      <c r="G90" s="74"/>
      <c r="H90" s="74">
        <v>20000</v>
      </c>
      <c r="I90" s="74"/>
      <c r="J90" s="74"/>
      <c r="K90" s="74"/>
      <c r="L90" s="74"/>
    </row>
    <row r="91" spans="1:12" ht="12.75">
      <c r="A91" s="72"/>
      <c r="B91" s="72"/>
      <c r="C91" s="72">
        <v>4170</v>
      </c>
      <c r="D91" s="75" t="s">
        <v>190</v>
      </c>
      <c r="E91" s="74">
        <v>40000</v>
      </c>
      <c r="F91" s="74">
        <v>40000</v>
      </c>
      <c r="G91" s="74">
        <v>40000</v>
      </c>
      <c r="H91" s="74"/>
      <c r="I91" s="74"/>
      <c r="J91" s="74"/>
      <c r="K91" s="74"/>
      <c r="L91" s="74"/>
    </row>
    <row r="92" spans="1:12" ht="12.75">
      <c r="A92" s="72"/>
      <c r="B92" s="72"/>
      <c r="C92" s="72">
        <v>4210</v>
      </c>
      <c r="D92" s="75" t="s">
        <v>182</v>
      </c>
      <c r="E92" s="74">
        <v>102000</v>
      </c>
      <c r="F92" s="74">
        <v>102000</v>
      </c>
      <c r="G92" s="74"/>
      <c r="H92" s="74"/>
      <c r="I92" s="74"/>
      <c r="J92" s="74"/>
      <c r="K92" s="74"/>
      <c r="L92" s="74"/>
    </row>
    <row r="93" spans="1:12" ht="12.75">
      <c r="A93" s="72"/>
      <c r="B93" s="72"/>
      <c r="C93" s="72">
        <v>4260</v>
      </c>
      <c r="D93" s="75" t="s">
        <v>191</v>
      </c>
      <c r="E93" s="74">
        <v>20000</v>
      </c>
      <c r="F93" s="74">
        <v>20000</v>
      </c>
      <c r="G93" s="74"/>
      <c r="H93" s="74"/>
      <c r="I93" s="74"/>
      <c r="J93" s="74"/>
      <c r="K93" s="74"/>
      <c r="L93" s="74"/>
    </row>
    <row r="94" spans="1:12" ht="12.75">
      <c r="A94" s="72"/>
      <c r="B94" s="72"/>
      <c r="C94" s="72">
        <v>4270</v>
      </c>
      <c r="D94" s="75" t="s">
        <v>183</v>
      </c>
      <c r="E94" s="74">
        <v>10000</v>
      </c>
      <c r="F94" s="74">
        <v>10000</v>
      </c>
      <c r="G94" s="74"/>
      <c r="H94" s="74"/>
      <c r="I94" s="74"/>
      <c r="J94" s="74"/>
      <c r="K94" s="74"/>
      <c r="L94" s="74"/>
    </row>
    <row r="95" spans="1:12" ht="12.75">
      <c r="A95" s="72"/>
      <c r="B95" s="72"/>
      <c r="C95" s="72">
        <v>4280</v>
      </c>
      <c r="D95" s="75" t="s">
        <v>223</v>
      </c>
      <c r="E95" s="74">
        <v>4000</v>
      </c>
      <c r="F95" s="74">
        <v>4000</v>
      </c>
      <c r="G95" s="74"/>
      <c r="H95" s="74"/>
      <c r="I95" s="74"/>
      <c r="J95" s="74"/>
      <c r="K95" s="74"/>
      <c r="L95" s="74"/>
    </row>
    <row r="96" spans="1:12" ht="12.75">
      <c r="A96" s="72"/>
      <c r="B96" s="72"/>
      <c r="C96" s="72">
        <v>4300</v>
      </c>
      <c r="D96" s="75" t="s">
        <v>179</v>
      </c>
      <c r="E96" s="74">
        <v>130000</v>
      </c>
      <c r="F96" s="74">
        <v>130000</v>
      </c>
      <c r="G96" s="74"/>
      <c r="H96" s="74"/>
      <c r="I96" s="74"/>
      <c r="J96" s="74"/>
      <c r="K96" s="74"/>
      <c r="L96" s="74"/>
    </row>
    <row r="97" spans="1:12" ht="12.75">
      <c r="A97" s="72"/>
      <c r="B97" s="72"/>
      <c r="C97" s="72">
        <v>4350</v>
      </c>
      <c r="D97" s="75" t="s">
        <v>224</v>
      </c>
      <c r="E97" s="74">
        <v>4000</v>
      </c>
      <c r="F97" s="74">
        <v>4000</v>
      </c>
      <c r="G97" s="74"/>
      <c r="H97" s="74"/>
      <c r="I97" s="74"/>
      <c r="J97" s="74"/>
      <c r="K97" s="74"/>
      <c r="L97" s="74"/>
    </row>
    <row r="98" spans="1:12" ht="36.75">
      <c r="A98" s="72"/>
      <c r="B98" s="72"/>
      <c r="C98" s="72">
        <v>4360</v>
      </c>
      <c r="D98" s="75" t="s">
        <v>225</v>
      </c>
      <c r="E98" s="74">
        <v>12000</v>
      </c>
      <c r="F98" s="74">
        <v>12000</v>
      </c>
      <c r="G98" s="74"/>
      <c r="H98" s="74"/>
      <c r="I98" s="74"/>
      <c r="J98" s="74"/>
      <c r="K98" s="74"/>
      <c r="L98" s="74"/>
    </row>
    <row r="99" spans="1:12" ht="36.75">
      <c r="A99" s="72"/>
      <c r="B99" s="72"/>
      <c r="C99" s="72">
        <v>4370</v>
      </c>
      <c r="D99" s="75" t="s">
        <v>214</v>
      </c>
      <c r="E99" s="74">
        <v>30000</v>
      </c>
      <c r="F99" s="74">
        <v>30000</v>
      </c>
      <c r="G99" s="74"/>
      <c r="H99" s="74"/>
      <c r="I99" s="74"/>
      <c r="J99" s="74"/>
      <c r="K99" s="74"/>
      <c r="L99" s="74"/>
    </row>
    <row r="100" spans="1:12" ht="36.75">
      <c r="A100" s="72"/>
      <c r="B100" s="72"/>
      <c r="C100" s="72">
        <v>4400</v>
      </c>
      <c r="D100" s="75" t="s">
        <v>226</v>
      </c>
      <c r="E100" s="74">
        <v>12000</v>
      </c>
      <c r="F100" s="74">
        <v>12000</v>
      </c>
      <c r="G100" s="74"/>
      <c r="H100" s="74"/>
      <c r="I100" s="74"/>
      <c r="J100" s="74"/>
      <c r="K100" s="74"/>
      <c r="L100" s="74"/>
    </row>
    <row r="101" spans="1:12" ht="12.75">
      <c r="A101" s="72"/>
      <c r="B101" s="72"/>
      <c r="C101" s="72">
        <v>4410</v>
      </c>
      <c r="D101" s="75" t="s">
        <v>215</v>
      </c>
      <c r="E101" s="74">
        <v>22000</v>
      </c>
      <c r="F101" s="74">
        <v>22000</v>
      </c>
      <c r="G101" s="74"/>
      <c r="H101" s="74"/>
      <c r="I101" s="74"/>
      <c r="J101" s="74"/>
      <c r="K101" s="74"/>
      <c r="L101" s="74"/>
    </row>
    <row r="102" spans="1:12" ht="12.75">
      <c r="A102" s="72"/>
      <c r="B102" s="72"/>
      <c r="C102" s="72">
        <v>4430</v>
      </c>
      <c r="D102" s="75" t="s">
        <v>170</v>
      </c>
      <c r="E102" s="74">
        <v>15000</v>
      </c>
      <c r="F102" s="74">
        <v>15000</v>
      </c>
      <c r="G102" s="74"/>
      <c r="H102" s="74"/>
      <c r="I102" s="74"/>
      <c r="J102" s="74"/>
      <c r="K102" s="74"/>
      <c r="L102" s="74"/>
    </row>
    <row r="103" spans="1:12" ht="24.75">
      <c r="A103" s="72"/>
      <c r="B103" s="72"/>
      <c r="C103" s="72">
        <v>4440</v>
      </c>
      <c r="D103" s="75" t="s">
        <v>227</v>
      </c>
      <c r="E103" s="74">
        <v>45000</v>
      </c>
      <c r="F103" s="74">
        <v>45000</v>
      </c>
      <c r="G103" s="74"/>
      <c r="H103" s="74"/>
      <c r="I103" s="74"/>
      <c r="J103" s="74"/>
      <c r="K103" s="74"/>
      <c r="L103" s="74"/>
    </row>
    <row r="104" spans="1:12" ht="24.75">
      <c r="A104" s="72"/>
      <c r="B104" s="72"/>
      <c r="C104" s="72">
        <v>4610</v>
      </c>
      <c r="D104" s="75" t="s">
        <v>228</v>
      </c>
      <c r="E104" s="74">
        <v>10000</v>
      </c>
      <c r="F104" s="74">
        <v>10000</v>
      </c>
      <c r="G104" s="74"/>
      <c r="H104" s="74"/>
      <c r="I104" s="74"/>
      <c r="J104" s="74"/>
      <c r="K104" s="74"/>
      <c r="L104" s="74"/>
    </row>
    <row r="105" spans="1:12" ht="24.75">
      <c r="A105" s="72"/>
      <c r="B105" s="72"/>
      <c r="C105" s="72">
        <v>4700</v>
      </c>
      <c r="D105" s="75" t="s">
        <v>229</v>
      </c>
      <c r="E105" s="74">
        <v>10000</v>
      </c>
      <c r="F105" s="74">
        <v>10000</v>
      </c>
      <c r="G105" s="74"/>
      <c r="H105" s="74"/>
      <c r="I105" s="74"/>
      <c r="J105" s="74"/>
      <c r="K105" s="74"/>
      <c r="L105" s="74"/>
    </row>
    <row r="106" spans="1:12" ht="36.75">
      <c r="A106" s="72"/>
      <c r="B106" s="72"/>
      <c r="C106" s="72">
        <v>4740</v>
      </c>
      <c r="D106" s="75" t="s">
        <v>230</v>
      </c>
      <c r="E106" s="74">
        <v>10000</v>
      </c>
      <c r="F106" s="74">
        <v>10000</v>
      </c>
      <c r="G106" s="74"/>
      <c r="H106" s="74"/>
      <c r="I106" s="74"/>
      <c r="J106" s="74"/>
      <c r="K106" s="74"/>
      <c r="L106" s="74"/>
    </row>
    <row r="107" spans="1:12" ht="24.75">
      <c r="A107" s="72"/>
      <c r="B107" s="72"/>
      <c r="C107" s="72">
        <v>4750</v>
      </c>
      <c r="D107" s="75" t="s">
        <v>218</v>
      </c>
      <c r="E107" s="74">
        <v>10000</v>
      </c>
      <c r="F107" s="74">
        <v>10000</v>
      </c>
      <c r="G107" s="74"/>
      <c r="H107" s="74"/>
      <c r="I107" s="74"/>
      <c r="J107" s="74"/>
      <c r="K107" s="74"/>
      <c r="L107" s="74"/>
    </row>
    <row r="108" spans="1:12" ht="24.75">
      <c r="A108" s="72"/>
      <c r="B108" s="72"/>
      <c r="C108" s="72">
        <v>6050</v>
      </c>
      <c r="D108" s="75" t="s">
        <v>171</v>
      </c>
      <c r="E108" s="74">
        <v>33000</v>
      </c>
      <c r="F108" s="74">
        <v>0</v>
      </c>
      <c r="G108" s="74"/>
      <c r="H108" s="74"/>
      <c r="I108" s="74"/>
      <c r="J108" s="74"/>
      <c r="K108" s="74"/>
      <c r="L108" s="74">
        <v>33000</v>
      </c>
    </row>
    <row r="109" spans="1:12" ht="24.75">
      <c r="A109" s="72"/>
      <c r="B109" s="72"/>
      <c r="C109" s="72">
        <v>6060</v>
      </c>
      <c r="D109" s="75" t="s">
        <v>193</v>
      </c>
      <c r="E109" s="74">
        <v>12000</v>
      </c>
      <c r="F109" s="74">
        <v>0</v>
      </c>
      <c r="G109" s="74"/>
      <c r="H109" s="74"/>
      <c r="I109" s="74"/>
      <c r="J109" s="74"/>
      <c r="K109" s="74"/>
      <c r="L109" s="74">
        <v>12000</v>
      </c>
    </row>
    <row r="110" spans="1:12" ht="24.75">
      <c r="A110" s="72"/>
      <c r="B110" s="72"/>
      <c r="C110" s="72">
        <v>6060</v>
      </c>
      <c r="D110" s="75" t="s">
        <v>231</v>
      </c>
      <c r="E110" s="74">
        <v>3000</v>
      </c>
      <c r="F110" s="74">
        <v>0</v>
      </c>
      <c r="G110" s="74"/>
      <c r="H110" s="74"/>
      <c r="I110" s="74">
        <v>0</v>
      </c>
      <c r="J110" s="74"/>
      <c r="K110" s="74"/>
      <c r="L110" s="74">
        <v>3000</v>
      </c>
    </row>
    <row r="111" spans="1:12" ht="12.75">
      <c r="A111" s="72"/>
      <c r="B111" s="72"/>
      <c r="C111" s="72"/>
      <c r="D111" s="73" t="s">
        <v>232</v>
      </c>
      <c r="E111" s="78">
        <f>SUM(E85:E110)</f>
        <v>2598000</v>
      </c>
      <c r="F111" s="78">
        <f>SUM(F85:F110)</f>
        <v>2550000</v>
      </c>
      <c r="G111" s="78">
        <f>SUM(G85:G110)</f>
        <v>1705000</v>
      </c>
      <c r="H111" s="78">
        <f>H88+H89+H90</f>
        <v>362000</v>
      </c>
      <c r="I111" s="78">
        <f>SUM(I85:I110)</f>
        <v>0</v>
      </c>
      <c r="J111" s="78">
        <v>0</v>
      </c>
      <c r="K111" s="78">
        <v>0</v>
      </c>
      <c r="L111" s="78">
        <f>SUM(L108:L110)</f>
        <v>48000</v>
      </c>
    </row>
    <row r="112" spans="1:12" ht="24.75">
      <c r="A112" s="72"/>
      <c r="B112" s="72">
        <v>75075</v>
      </c>
      <c r="C112" s="72"/>
      <c r="D112" s="75" t="s">
        <v>233</v>
      </c>
      <c r="E112" s="74"/>
      <c r="F112" s="74"/>
      <c r="G112" s="74"/>
      <c r="H112" s="74"/>
      <c r="I112" s="74"/>
      <c r="J112" s="74"/>
      <c r="K112" s="74"/>
      <c r="L112" s="74"/>
    </row>
    <row r="113" spans="1:12" ht="12.75">
      <c r="A113" s="72"/>
      <c r="B113" s="72"/>
      <c r="C113" s="72">
        <v>4170</v>
      </c>
      <c r="D113" s="75" t="s">
        <v>190</v>
      </c>
      <c r="E113" s="74">
        <v>30000</v>
      </c>
      <c r="F113" s="74">
        <v>30000</v>
      </c>
      <c r="G113" s="74">
        <v>30000</v>
      </c>
      <c r="H113" s="74">
        <v>0</v>
      </c>
      <c r="I113" s="74"/>
      <c r="J113" s="74"/>
      <c r="K113" s="74"/>
      <c r="L113" s="74"/>
    </row>
    <row r="114" spans="1:12" ht="12.75">
      <c r="A114" s="72"/>
      <c r="B114" s="72"/>
      <c r="C114" s="72">
        <v>4210</v>
      </c>
      <c r="D114" s="75" t="s">
        <v>182</v>
      </c>
      <c r="E114" s="74">
        <v>30000</v>
      </c>
      <c r="F114" s="74">
        <v>30000</v>
      </c>
      <c r="G114" s="74"/>
      <c r="H114" s="74"/>
      <c r="I114" s="74"/>
      <c r="J114" s="74"/>
      <c r="K114" s="74"/>
      <c r="L114" s="74"/>
    </row>
    <row r="115" spans="1:12" ht="12.75">
      <c r="A115" s="72"/>
      <c r="B115" s="72"/>
      <c r="C115" s="72">
        <v>4300</v>
      </c>
      <c r="D115" s="75" t="s">
        <v>179</v>
      </c>
      <c r="E115" s="74">
        <v>40000</v>
      </c>
      <c r="F115" s="74">
        <v>40000</v>
      </c>
      <c r="G115" s="74"/>
      <c r="H115" s="74"/>
      <c r="I115" s="74"/>
      <c r="J115" s="74"/>
      <c r="K115" s="74"/>
      <c r="L115" s="74"/>
    </row>
    <row r="116" spans="1:12" ht="12.75">
      <c r="A116" s="72"/>
      <c r="B116" s="72"/>
      <c r="C116" s="72">
        <v>4430</v>
      </c>
      <c r="D116" s="75" t="s">
        <v>170</v>
      </c>
      <c r="E116" s="74">
        <v>20000</v>
      </c>
      <c r="F116" s="74">
        <v>20000</v>
      </c>
      <c r="G116" s="74"/>
      <c r="H116" s="74"/>
      <c r="I116" s="74"/>
      <c r="J116" s="74"/>
      <c r="K116" s="74"/>
      <c r="L116" s="74"/>
    </row>
    <row r="117" spans="1:12" ht="12.75">
      <c r="A117" s="72"/>
      <c r="B117" s="72"/>
      <c r="C117" s="72"/>
      <c r="D117" s="73" t="s">
        <v>234</v>
      </c>
      <c r="E117" s="78">
        <f>SUM(E113:E116)</f>
        <v>120000</v>
      </c>
      <c r="F117" s="78">
        <f>SUM(F113:F116)</f>
        <v>120000</v>
      </c>
      <c r="G117" s="78">
        <f>G113</f>
        <v>30000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</row>
    <row r="118" spans="1:12" ht="12.75">
      <c r="A118" s="72"/>
      <c r="B118" s="72">
        <v>75095</v>
      </c>
      <c r="C118" s="72"/>
      <c r="D118" s="75" t="s">
        <v>178</v>
      </c>
      <c r="E118" s="74"/>
      <c r="F118" s="74"/>
      <c r="G118" s="74"/>
      <c r="H118" s="74"/>
      <c r="I118" s="74"/>
      <c r="J118" s="74"/>
      <c r="K118" s="74"/>
      <c r="L118" s="74"/>
    </row>
    <row r="119" spans="1:12" ht="12.75">
      <c r="A119" s="72"/>
      <c r="B119" s="72"/>
      <c r="C119" s="72">
        <v>4210</v>
      </c>
      <c r="D119" s="75" t="s">
        <v>182</v>
      </c>
      <c r="E119" s="74">
        <v>4000</v>
      </c>
      <c r="F119" s="74">
        <v>4000</v>
      </c>
      <c r="G119" s="74"/>
      <c r="H119" s="74"/>
      <c r="I119" s="74"/>
      <c r="J119" s="74"/>
      <c r="K119" s="74"/>
      <c r="L119" s="74"/>
    </row>
    <row r="120" spans="1:12" ht="12.75">
      <c r="A120" s="72"/>
      <c r="B120" s="72"/>
      <c r="C120" s="72">
        <v>4300</v>
      </c>
      <c r="D120" s="75" t="s">
        <v>235</v>
      </c>
      <c r="E120" s="74">
        <v>2000</v>
      </c>
      <c r="F120" s="74">
        <v>2000</v>
      </c>
      <c r="G120" s="74"/>
      <c r="H120" s="74"/>
      <c r="I120" s="74"/>
      <c r="J120" s="74"/>
      <c r="K120" s="74"/>
      <c r="L120" s="74"/>
    </row>
    <row r="121" spans="1:12" ht="12.75">
      <c r="A121" s="72"/>
      <c r="B121" s="72"/>
      <c r="C121" s="72">
        <v>4430</v>
      </c>
      <c r="D121" s="75" t="s">
        <v>170</v>
      </c>
      <c r="E121" s="74">
        <v>1000</v>
      </c>
      <c r="F121" s="74">
        <v>1000</v>
      </c>
      <c r="G121" s="74"/>
      <c r="H121" s="74"/>
      <c r="I121" s="74"/>
      <c r="J121" s="74"/>
      <c r="K121" s="74"/>
      <c r="L121" s="74"/>
    </row>
    <row r="122" spans="1:12" ht="12.75">
      <c r="A122" s="72"/>
      <c r="B122" s="72"/>
      <c r="C122" s="72"/>
      <c r="D122" s="73" t="s">
        <v>236</v>
      </c>
      <c r="E122" s="78">
        <f>SUM(E119:E121)</f>
        <v>7000</v>
      </c>
      <c r="F122" s="78">
        <f>SUM(F119:F121)</f>
        <v>7000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</row>
    <row r="123" spans="1:12" ht="12.75">
      <c r="A123" s="79">
        <v>750</v>
      </c>
      <c r="B123" s="79"/>
      <c r="C123" s="79"/>
      <c r="D123" s="81" t="s">
        <v>49</v>
      </c>
      <c r="E123" s="82">
        <f>E71+E83+E111+E117+E122</f>
        <v>2980990</v>
      </c>
      <c r="F123" s="82">
        <f>F71+F83+F111+F117+F122</f>
        <v>2932990</v>
      </c>
      <c r="G123" s="82">
        <f>G71+G83+G111+G117+G122</f>
        <v>1786000</v>
      </c>
      <c r="H123" s="82">
        <f>H71+H83+H111+H117+H122</f>
        <v>372450</v>
      </c>
      <c r="I123" s="82">
        <f>I71+I83+I111+I117+I122</f>
        <v>0</v>
      </c>
      <c r="J123" s="82">
        <v>0</v>
      </c>
      <c r="K123" s="82">
        <v>0</v>
      </c>
      <c r="L123" s="82">
        <f>L111</f>
        <v>48000</v>
      </c>
    </row>
    <row r="124" spans="1:12" ht="55.5" customHeight="1">
      <c r="A124" s="94">
        <v>751</v>
      </c>
      <c r="B124" s="94"/>
      <c r="C124" s="94"/>
      <c r="D124" s="84" t="s">
        <v>237</v>
      </c>
      <c r="E124" s="85"/>
      <c r="F124" s="85"/>
      <c r="G124" s="85"/>
      <c r="H124" s="85"/>
      <c r="I124" s="85"/>
      <c r="J124" s="85"/>
      <c r="K124" s="85"/>
      <c r="L124" s="85"/>
    </row>
    <row r="125" spans="1:12" ht="42" customHeight="1">
      <c r="A125" s="72"/>
      <c r="B125" s="72">
        <v>75101</v>
      </c>
      <c r="C125" s="72"/>
      <c r="D125" s="75" t="s">
        <v>238</v>
      </c>
      <c r="E125" s="74"/>
      <c r="F125" s="74"/>
      <c r="G125" s="74"/>
      <c r="H125" s="74"/>
      <c r="I125" s="74"/>
      <c r="J125" s="74"/>
      <c r="K125" s="74"/>
      <c r="L125" s="74"/>
    </row>
    <row r="126" spans="1:12" ht="17.25" customHeight="1">
      <c r="A126" s="72"/>
      <c r="B126" s="72"/>
      <c r="C126" s="72">
        <v>4110</v>
      </c>
      <c r="D126" s="75" t="s">
        <v>206</v>
      </c>
      <c r="E126" s="74">
        <v>258</v>
      </c>
      <c r="F126" s="74">
        <v>258</v>
      </c>
      <c r="G126" s="74"/>
      <c r="H126" s="74">
        <v>258</v>
      </c>
      <c r="I126" s="74"/>
      <c r="J126" s="74"/>
      <c r="K126" s="74"/>
      <c r="L126" s="74"/>
    </row>
    <row r="127" spans="1:12" ht="16.5" customHeight="1">
      <c r="A127" s="72"/>
      <c r="B127" s="72"/>
      <c r="C127" s="72">
        <v>4120</v>
      </c>
      <c r="D127" s="75" t="s">
        <v>207</v>
      </c>
      <c r="E127" s="74">
        <v>37</v>
      </c>
      <c r="F127" s="74">
        <v>37</v>
      </c>
      <c r="G127" s="74"/>
      <c r="H127" s="74">
        <v>37</v>
      </c>
      <c r="I127" s="74"/>
      <c r="J127" s="74"/>
      <c r="K127" s="74"/>
      <c r="L127" s="74"/>
    </row>
    <row r="128" spans="1:12" ht="15.75" customHeight="1">
      <c r="A128" s="72"/>
      <c r="B128" s="72"/>
      <c r="C128" s="72">
        <v>4170</v>
      </c>
      <c r="D128" s="75" t="s">
        <v>190</v>
      </c>
      <c r="E128" s="74">
        <v>1500</v>
      </c>
      <c r="F128" s="74">
        <v>1500</v>
      </c>
      <c r="G128" s="74">
        <v>1500</v>
      </c>
      <c r="H128" s="74"/>
      <c r="I128" s="74"/>
      <c r="J128" s="74"/>
      <c r="K128" s="74"/>
      <c r="L128" s="74"/>
    </row>
    <row r="129" spans="1:12" ht="12.75">
      <c r="A129" s="72"/>
      <c r="B129" s="72"/>
      <c r="C129" s="72">
        <v>4210</v>
      </c>
      <c r="D129" s="75" t="s">
        <v>182</v>
      </c>
      <c r="E129" s="74">
        <v>171</v>
      </c>
      <c r="F129" s="74">
        <v>171</v>
      </c>
      <c r="G129" s="74"/>
      <c r="H129" s="74"/>
      <c r="I129" s="74"/>
      <c r="J129" s="74"/>
      <c r="K129" s="74"/>
      <c r="L129" s="74"/>
    </row>
    <row r="130" spans="1:12" ht="12.75">
      <c r="A130" s="79">
        <v>751</v>
      </c>
      <c r="B130" s="79"/>
      <c r="C130" s="79"/>
      <c r="D130" s="81" t="s">
        <v>52</v>
      </c>
      <c r="E130" s="82">
        <f>SUM(E126:E129)</f>
        <v>1966</v>
      </c>
      <c r="F130" s="82">
        <f>SUM(F126:F129)</f>
        <v>1966</v>
      </c>
      <c r="G130" s="82">
        <f>SUM(G126:G129)</f>
        <v>1500</v>
      </c>
      <c r="H130" s="82">
        <f>SUM(H126:H129)</f>
        <v>295</v>
      </c>
      <c r="I130" s="82">
        <v>0</v>
      </c>
      <c r="J130" s="82">
        <v>0</v>
      </c>
      <c r="K130" s="82">
        <v>0</v>
      </c>
      <c r="L130" s="82">
        <v>0</v>
      </c>
    </row>
    <row r="131" spans="1:12" ht="24.75">
      <c r="A131" s="94">
        <v>754</v>
      </c>
      <c r="B131" s="94"/>
      <c r="C131" s="94"/>
      <c r="D131" s="84" t="s">
        <v>53</v>
      </c>
      <c r="E131" s="85"/>
      <c r="F131" s="85"/>
      <c r="G131" s="85"/>
      <c r="H131" s="85"/>
      <c r="I131" s="85"/>
      <c r="J131" s="85"/>
      <c r="K131" s="85"/>
      <c r="L131" s="85"/>
    </row>
    <row r="132" spans="1:12" ht="12.75">
      <c r="A132" s="72"/>
      <c r="B132" s="72">
        <v>75404</v>
      </c>
      <c r="C132" s="72"/>
      <c r="D132" s="75" t="s">
        <v>239</v>
      </c>
      <c r="E132" s="74"/>
      <c r="F132" s="74"/>
      <c r="G132" s="74"/>
      <c r="H132" s="74"/>
      <c r="I132" s="74"/>
      <c r="J132" s="74"/>
      <c r="K132" s="74"/>
      <c r="L132" s="74"/>
    </row>
    <row r="133" spans="1:12" ht="12.75">
      <c r="A133" s="72"/>
      <c r="B133" s="72"/>
      <c r="C133" s="72">
        <v>3000</v>
      </c>
      <c r="D133" s="75" t="s">
        <v>240</v>
      </c>
      <c r="E133" s="74">
        <v>16000</v>
      </c>
      <c r="F133" s="74">
        <v>16000</v>
      </c>
      <c r="G133" s="74"/>
      <c r="H133" s="74"/>
      <c r="I133" s="74"/>
      <c r="J133" s="74"/>
      <c r="K133" s="74"/>
      <c r="L133" s="74"/>
    </row>
    <row r="134" spans="1:12" ht="12.75">
      <c r="A134" s="72"/>
      <c r="B134" s="72"/>
      <c r="C134" s="93"/>
      <c r="D134" s="73" t="s">
        <v>241</v>
      </c>
      <c r="E134" s="78">
        <f>E133</f>
        <v>16000</v>
      </c>
      <c r="F134" s="78">
        <f>F133</f>
        <v>16000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</row>
    <row r="135" spans="1:12" ht="12.75">
      <c r="A135" s="72"/>
      <c r="B135" s="72">
        <v>75412</v>
      </c>
      <c r="C135" s="72"/>
      <c r="D135" s="75" t="s">
        <v>242</v>
      </c>
      <c r="E135" s="74"/>
      <c r="F135" s="74"/>
      <c r="G135" s="74"/>
      <c r="H135" s="74"/>
      <c r="I135" s="74"/>
      <c r="J135" s="74"/>
      <c r="K135" s="74"/>
      <c r="L135" s="74"/>
    </row>
    <row r="136" spans="1:12" ht="24.75">
      <c r="A136" s="72"/>
      <c r="B136" s="72"/>
      <c r="C136" s="72">
        <v>3020</v>
      </c>
      <c r="D136" s="75" t="s">
        <v>243</v>
      </c>
      <c r="E136" s="74">
        <v>3700</v>
      </c>
      <c r="F136" s="74">
        <v>3700</v>
      </c>
      <c r="G136" s="74"/>
      <c r="H136" s="74"/>
      <c r="I136" s="74"/>
      <c r="J136" s="74"/>
      <c r="K136" s="74"/>
      <c r="L136" s="74"/>
    </row>
    <row r="137" spans="1:12" ht="12.75">
      <c r="A137" s="72"/>
      <c r="B137" s="72"/>
      <c r="C137" s="72">
        <v>4110</v>
      </c>
      <c r="D137" s="75" t="s">
        <v>206</v>
      </c>
      <c r="E137" s="74">
        <v>2500</v>
      </c>
      <c r="F137" s="74">
        <v>2500</v>
      </c>
      <c r="G137" s="74"/>
      <c r="H137" s="74">
        <v>2500</v>
      </c>
      <c r="I137" s="74"/>
      <c r="J137" s="74"/>
      <c r="K137" s="74"/>
      <c r="L137" s="74"/>
    </row>
    <row r="138" spans="1:12" ht="12.75">
      <c r="A138" s="72"/>
      <c r="B138" s="72"/>
      <c r="C138" s="72">
        <v>4120</v>
      </c>
      <c r="D138" s="75" t="s">
        <v>207</v>
      </c>
      <c r="E138" s="74">
        <v>700</v>
      </c>
      <c r="F138" s="74">
        <v>700</v>
      </c>
      <c r="G138" s="74"/>
      <c r="H138" s="74">
        <v>700</v>
      </c>
      <c r="I138" s="74"/>
      <c r="J138" s="74"/>
      <c r="K138" s="74"/>
      <c r="L138" s="74"/>
    </row>
    <row r="139" spans="1:12" ht="12.75">
      <c r="A139" s="72"/>
      <c r="B139" s="72"/>
      <c r="C139" s="72">
        <v>4170</v>
      </c>
      <c r="D139" s="75" t="s">
        <v>190</v>
      </c>
      <c r="E139" s="74">
        <v>32000</v>
      </c>
      <c r="F139" s="74">
        <v>32000</v>
      </c>
      <c r="G139" s="74">
        <v>32000</v>
      </c>
      <c r="H139" s="74"/>
      <c r="I139" s="74"/>
      <c r="J139" s="74"/>
      <c r="K139" s="74"/>
      <c r="L139" s="74"/>
    </row>
    <row r="140" spans="1:12" ht="12.75">
      <c r="A140" s="72"/>
      <c r="B140" s="72"/>
      <c r="C140" s="72">
        <v>4210</v>
      </c>
      <c r="D140" s="75" t="s">
        <v>182</v>
      </c>
      <c r="E140" s="74">
        <v>51000</v>
      </c>
      <c r="F140" s="74">
        <v>51000</v>
      </c>
      <c r="G140" s="74"/>
      <c r="H140" s="74"/>
      <c r="I140" s="74"/>
      <c r="J140" s="74"/>
      <c r="K140" s="74"/>
      <c r="L140" s="74"/>
    </row>
    <row r="141" spans="1:12" ht="12.75">
      <c r="A141" s="72"/>
      <c r="B141" s="72"/>
      <c r="C141" s="72">
        <v>4260</v>
      </c>
      <c r="D141" s="75" t="s">
        <v>191</v>
      </c>
      <c r="E141" s="74">
        <v>6000</v>
      </c>
      <c r="F141" s="74">
        <v>6000</v>
      </c>
      <c r="G141" s="74"/>
      <c r="H141" s="74"/>
      <c r="I141" s="74"/>
      <c r="J141" s="74"/>
      <c r="K141" s="74"/>
      <c r="L141" s="74"/>
    </row>
    <row r="142" spans="1:12" ht="12.75">
      <c r="A142" s="72"/>
      <c r="B142" s="72"/>
      <c r="C142" s="72">
        <v>4270</v>
      </c>
      <c r="D142" s="75" t="s">
        <v>183</v>
      </c>
      <c r="E142" s="74">
        <v>16000</v>
      </c>
      <c r="F142" s="74">
        <v>16000</v>
      </c>
      <c r="G142" s="74"/>
      <c r="H142" s="74"/>
      <c r="I142" s="74"/>
      <c r="J142" s="74"/>
      <c r="K142" s="74"/>
      <c r="L142" s="74"/>
    </row>
    <row r="143" spans="1:12" ht="12.75">
      <c r="A143" s="72"/>
      <c r="B143" s="72"/>
      <c r="C143" s="72">
        <v>4280</v>
      </c>
      <c r="D143" s="75" t="s">
        <v>223</v>
      </c>
      <c r="E143" s="74">
        <v>1500</v>
      </c>
      <c r="F143" s="74">
        <v>1500</v>
      </c>
      <c r="G143" s="74"/>
      <c r="H143" s="74"/>
      <c r="I143" s="74"/>
      <c r="J143" s="74"/>
      <c r="K143" s="74"/>
      <c r="L143" s="74"/>
    </row>
    <row r="144" spans="1:12" ht="12.75">
      <c r="A144" s="72"/>
      <c r="B144" s="72"/>
      <c r="C144" s="72">
        <v>4300</v>
      </c>
      <c r="D144" s="75" t="s">
        <v>179</v>
      </c>
      <c r="E144" s="74">
        <v>40000</v>
      </c>
      <c r="F144" s="74">
        <v>40000</v>
      </c>
      <c r="G144" s="74"/>
      <c r="H144" s="74"/>
      <c r="I144" s="74"/>
      <c r="J144" s="74"/>
      <c r="K144" s="74"/>
      <c r="L144" s="74"/>
    </row>
    <row r="145" spans="1:12" ht="12.75">
      <c r="A145" s="72"/>
      <c r="B145" s="72"/>
      <c r="C145" s="72">
        <v>4410</v>
      </c>
      <c r="D145" s="75" t="s">
        <v>215</v>
      </c>
      <c r="E145" s="74">
        <v>1500</v>
      </c>
      <c r="F145" s="74">
        <v>1500</v>
      </c>
      <c r="G145" s="74"/>
      <c r="H145" s="74"/>
      <c r="I145" s="74"/>
      <c r="J145" s="74"/>
      <c r="K145" s="74"/>
      <c r="L145" s="74"/>
    </row>
    <row r="146" spans="1:12" ht="12.75">
      <c r="A146" s="72"/>
      <c r="B146" s="72"/>
      <c r="C146" s="72">
        <v>4430</v>
      </c>
      <c r="D146" s="75" t="s">
        <v>170</v>
      </c>
      <c r="E146" s="74">
        <v>45000</v>
      </c>
      <c r="F146" s="74">
        <v>45000</v>
      </c>
      <c r="G146" s="74"/>
      <c r="H146" s="74"/>
      <c r="I146" s="74"/>
      <c r="J146" s="74"/>
      <c r="K146" s="74"/>
      <c r="L146" s="74"/>
    </row>
    <row r="147" spans="1:12" ht="24.75">
      <c r="A147" s="72"/>
      <c r="B147" s="72"/>
      <c r="C147" s="72">
        <v>6060</v>
      </c>
      <c r="D147" s="75" t="s">
        <v>193</v>
      </c>
      <c r="E147" s="74">
        <v>40000</v>
      </c>
      <c r="F147" s="74">
        <v>0</v>
      </c>
      <c r="G147" s="74"/>
      <c r="H147" s="74"/>
      <c r="I147" s="74"/>
      <c r="J147" s="74"/>
      <c r="K147" s="74"/>
      <c r="L147" s="74">
        <v>40000</v>
      </c>
    </row>
    <row r="148" spans="1:12" ht="12.75">
      <c r="A148" s="72"/>
      <c r="B148" s="72"/>
      <c r="C148" s="72"/>
      <c r="D148" s="73" t="s">
        <v>244</v>
      </c>
      <c r="E148" s="78">
        <f>SUM(E136:E147)</f>
        <v>239900</v>
      </c>
      <c r="F148" s="78">
        <f>SUM(F136:F147)</f>
        <v>199900</v>
      </c>
      <c r="G148" s="78">
        <f>G139</f>
        <v>32000</v>
      </c>
      <c r="H148" s="78">
        <f>H137+H138</f>
        <v>3200</v>
      </c>
      <c r="I148" s="78">
        <v>0</v>
      </c>
      <c r="J148" s="78">
        <v>0</v>
      </c>
      <c r="K148" s="78">
        <v>0</v>
      </c>
      <c r="L148" s="78">
        <f>SUM(L147:L147)</f>
        <v>40000</v>
      </c>
    </row>
    <row r="149" spans="1:12" ht="12.75">
      <c r="A149" s="72"/>
      <c r="B149" s="72">
        <v>75414</v>
      </c>
      <c r="C149" s="72"/>
      <c r="D149" s="75" t="s">
        <v>245</v>
      </c>
      <c r="E149" s="74"/>
      <c r="F149" s="74"/>
      <c r="G149" s="74"/>
      <c r="H149" s="74"/>
      <c r="I149" s="74"/>
      <c r="J149" s="74"/>
      <c r="K149" s="74"/>
      <c r="L149" s="74"/>
    </row>
    <row r="150" spans="1:12" ht="12.75">
      <c r="A150" s="72"/>
      <c r="B150" s="72"/>
      <c r="C150" s="72">
        <v>4170</v>
      </c>
      <c r="D150" s="75" t="s">
        <v>190</v>
      </c>
      <c r="E150" s="74">
        <v>2400</v>
      </c>
      <c r="F150" s="74">
        <v>2400</v>
      </c>
      <c r="G150" s="74">
        <v>2400</v>
      </c>
      <c r="H150" s="74"/>
      <c r="I150" s="74"/>
      <c r="J150" s="74"/>
      <c r="K150" s="74"/>
      <c r="L150" s="74"/>
    </row>
    <row r="151" spans="1:12" ht="12.75">
      <c r="A151" s="72"/>
      <c r="B151" s="72"/>
      <c r="C151" s="72">
        <v>4210</v>
      </c>
      <c r="D151" s="75" t="s">
        <v>182</v>
      </c>
      <c r="E151" s="74">
        <v>3000</v>
      </c>
      <c r="F151" s="74">
        <v>3000</v>
      </c>
      <c r="G151" s="74"/>
      <c r="H151" s="74"/>
      <c r="I151" s="74"/>
      <c r="J151" s="74"/>
      <c r="K151" s="74"/>
      <c r="L151" s="74"/>
    </row>
    <row r="152" spans="1:12" ht="12.75">
      <c r="A152" s="72"/>
      <c r="B152" s="72"/>
      <c r="C152" s="72">
        <v>4300</v>
      </c>
      <c r="D152" s="75" t="s">
        <v>179</v>
      </c>
      <c r="E152" s="74">
        <v>2000</v>
      </c>
      <c r="F152" s="74">
        <v>2000</v>
      </c>
      <c r="G152" s="74"/>
      <c r="H152" s="74"/>
      <c r="I152" s="74"/>
      <c r="J152" s="74"/>
      <c r="K152" s="74"/>
      <c r="L152" s="74"/>
    </row>
    <row r="153" spans="1:12" ht="12.75">
      <c r="A153" s="72"/>
      <c r="B153" s="72"/>
      <c r="C153" s="72"/>
      <c r="D153" s="73" t="s">
        <v>246</v>
      </c>
      <c r="E153" s="78">
        <f>SUM(E150:E152)</f>
        <v>7400</v>
      </c>
      <c r="F153" s="78">
        <f>SUM(F150:F152)</f>
        <v>7400</v>
      </c>
      <c r="G153" s="78">
        <f>G150</f>
        <v>2400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</row>
    <row r="154" spans="1:12" ht="12.75">
      <c r="A154" s="79">
        <v>754</v>
      </c>
      <c r="B154" s="79"/>
      <c r="C154" s="79"/>
      <c r="D154" s="81" t="s">
        <v>55</v>
      </c>
      <c r="E154" s="82">
        <f>E134+E148+E153</f>
        <v>263300</v>
      </c>
      <c r="F154" s="82">
        <f>F134+F148+F153</f>
        <v>223300</v>
      </c>
      <c r="G154" s="82">
        <f>G148+G153</f>
        <v>34400</v>
      </c>
      <c r="H154" s="82">
        <f>H148</f>
        <v>3200</v>
      </c>
      <c r="I154" s="82">
        <v>0</v>
      </c>
      <c r="J154" s="82">
        <v>0</v>
      </c>
      <c r="K154" s="82">
        <v>0</v>
      </c>
      <c r="L154" s="82">
        <f>L148</f>
        <v>40000</v>
      </c>
    </row>
    <row r="155" spans="1:12" ht="80.25" customHeight="1">
      <c r="A155" s="94">
        <v>756</v>
      </c>
      <c r="B155" s="94"/>
      <c r="C155" s="94"/>
      <c r="D155" s="84" t="s">
        <v>247</v>
      </c>
      <c r="E155" s="85"/>
      <c r="F155" s="85"/>
      <c r="G155" s="85"/>
      <c r="H155" s="85"/>
      <c r="I155" s="85"/>
      <c r="J155" s="85"/>
      <c r="K155" s="85"/>
      <c r="L155" s="85"/>
    </row>
    <row r="156" spans="1:12" ht="36.75">
      <c r="A156" s="72"/>
      <c r="B156" s="72">
        <v>75647</v>
      </c>
      <c r="C156" s="72"/>
      <c r="D156" s="75" t="s">
        <v>248</v>
      </c>
      <c r="E156" s="74"/>
      <c r="F156" s="74"/>
      <c r="G156" s="74"/>
      <c r="H156" s="74"/>
      <c r="I156" s="74"/>
      <c r="J156" s="74"/>
      <c r="K156" s="74"/>
      <c r="L156" s="74"/>
    </row>
    <row r="157" spans="1:12" ht="12.75">
      <c r="A157" s="72"/>
      <c r="B157" s="72"/>
      <c r="C157" s="72">
        <v>4100</v>
      </c>
      <c r="D157" s="75" t="s">
        <v>249</v>
      </c>
      <c r="E157" s="74">
        <v>15000</v>
      </c>
      <c r="F157" s="74">
        <v>15000</v>
      </c>
      <c r="G157" s="74">
        <v>15000</v>
      </c>
      <c r="H157" s="74"/>
      <c r="I157" s="74"/>
      <c r="J157" s="74"/>
      <c r="K157" s="74"/>
      <c r="L157" s="74"/>
    </row>
    <row r="158" spans="1:12" ht="12.75">
      <c r="A158" s="72"/>
      <c r="B158" s="72"/>
      <c r="C158" s="72">
        <v>4210</v>
      </c>
      <c r="D158" s="75" t="s">
        <v>182</v>
      </c>
      <c r="E158" s="74">
        <v>7000</v>
      </c>
      <c r="F158" s="74">
        <v>7000</v>
      </c>
      <c r="G158" s="74"/>
      <c r="H158" s="74"/>
      <c r="I158" s="74"/>
      <c r="J158" s="74"/>
      <c r="K158" s="74"/>
      <c r="L158" s="74"/>
    </row>
    <row r="159" spans="1:12" ht="12.75">
      <c r="A159" s="72"/>
      <c r="B159" s="72"/>
      <c r="C159" s="72">
        <v>4300</v>
      </c>
      <c r="D159" s="75" t="s">
        <v>179</v>
      </c>
      <c r="E159" s="74">
        <v>8000</v>
      </c>
      <c r="F159" s="74">
        <v>8000</v>
      </c>
      <c r="G159" s="74"/>
      <c r="H159" s="74"/>
      <c r="I159" s="74"/>
      <c r="J159" s="74"/>
      <c r="K159" s="74"/>
      <c r="L159" s="74"/>
    </row>
    <row r="160" spans="1:12" ht="12.75">
      <c r="A160" s="72"/>
      <c r="B160" s="72"/>
      <c r="C160" s="72">
        <v>4410</v>
      </c>
      <c r="D160" s="75" t="s">
        <v>215</v>
      </c>
      <c r="E160" s="74">
        <v>27000</v>
      </c>
      <c r="F160" s="74">
        <v>27000</v>
      </c>
      <c r="G160" s="74"/>
      <c r="H160" s="74"/>
      <c r="I160" s="74"/>
      <c r="J160" s="74"/>
      <c r="K160" s="74"/>
      <c r="L160" s="74"/>
    </row>
    <row r="161" spans="1:12" ht="12.75">
      <c r="A161" s="72"/>
      <c r="B161" s="72"/>
      <c r="C161" s="72">
        <v>4430</v>
      </c>
      <c r="D161" s="75" t="s">
        <v>170</v>
      </c>
      <c r="E161" s="74">
        <v>500</v>
      </c>
      <c r="F161" s="74">
        <v>500</v>
      </c>
      <c r="G161" s="74"/>
      <c r="H161" s="74"/>
      <c r="I161" s="74"/>
      <c r="J161" s="74"/>
      <c r="K161" s="74"/>
      <c r="L161" s="74"/>
    </row>
    <row r="162" spans="1:12" ht="12.75">
      <c r="A162" s="79">
        <v>756</v>
      </c>
      <c r="B162" s="79"/>
      <c r="C162" s="79"/>
      <c r="D162" s="81" t="s">
        <v>250</v>
      </c>
      <c r="E162" s="82">
        <f>E157+E158+E159+E160+E161</f>
        <v>57500</v>
      </c>
      <c r="F162" s="82">
        <f>SUM(F157:F161)</f>
        <v>57500</v>
      </c>
      <c r="G162" s="82">
        <f>G157</f>
        <v>15000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</row>
    <row r="163" spans="1:12" ht="17.25" customHeight="1">
      <c r="A163" s="94">
        <v>757</v>
      </c>
      <c r="B163" s="94"/>
      <c r="C163" s="94"/>
      <c r="D163" s="84" t="s">
        <v>251</v>
      </c>
      <c r="E163" s="85"/>
      <c r="F163" s="85"/>
      <c r="G163" s="85"/>
      <c r="H163" s="85"/>
      <c r="I163" s="85"/>
      <c r="J163" s="85"/>
      <c r="K163" s="85"/>
      <c r="L163" s="85"/>
    </row>
    <row r="164" spans="1:12" ht="56.25" customHeight="1">
      <c r="A164" s="72">
        <v>757</v>
      </c>
      <c r="B164" s="72">
        <v>75702</v>
      </c>
      <c r="C164" s="72"/>
      <c r="D164" s="75" t="s">
        <v>252</v>
      </c>
      <c r="E164" s="74"/>
      <c r="F164" s="74"/>
      <c r="G164" s="74"/>
      <c r="H164" s="74"/>
      <c r="I164" s="74"/>
      <c r="J164" s="74"/>
      <c r="K164" s="74"/>
      <c r="L164" s="74"/>
    </row>
    <row r="165" spans="1:12" ht="42" customHeight="1">
      <c r="A165" s="72"/>
      <c r="B165" s="72"/>
      <c r="C165" s="72">
        <v>8070</v>
      </c>
      <c r="D165" s="75" t="s">
        <v>253</v>
      </c>
      <c r="E165" s="74">
        <v>130000</v>
      </c>
      <c r="F165" s="74">
        <v>130000</v>
      </c>
      <c r="G165" s="74"/>
      <c r="H165" s="74"/>
      <c r="I165" s="74"/>
      <c r="J165" s="74">
        <v>130000</v>
      </c>
      <c r="K165" s="74"/>
      <c r="L165" s="74"/>
    </row>
    <row r="166" spans="1:12" ht="12.75">
      <c r="A166" s="79">
        <v>757</v>
      </c>
      <c r="B166" s="79"/>
      <c r="C166" s="79"/>
      <c r="D166" s="81" t="s">
        <v>254</v>
      </c>
      <c r="E166" s="82">
        <f>E165</f>
        <v>130000</v>
      </c>
      <c r="F166" s="82">
        <f>F165</f>
        <v>130000</v>
      </c>
      <c r="G166" s="82">
        <v>0</v>
      </c>
      <c r="H166" s="82">
        <v>0</v>
      </c>
      <c r="I166" s="82">
        <v>0</v>
      </c>
      <c r="J166" s="82">
        <f>SUM(J165)</f>
        <v>130000</v>
      </c>
      <c r="K166" s="82">
        <v>0</v>
      </c>
      <c r="L166" s="82">
        <v>0</v>
      </c>
    </row>
    <row r="167" spans="1:12" ht="17.25" customHeight="1">
      <c r="A167" s="94">
        <v>758</v>
      </c>
      <c r="B167" s="94"/>
      <c r="C167" s="94"/>
      <c r="D167" s="100" t="s">
        <v>102</v>
      </c>
      <c r="E167" s="85"/>
      <c r="F167" s="85"/>
      <c r="G167" s="85"/>
      <c r="H167" s="85"/>
      <c r="I167" s="85"/>
      <c r="J167" s="85"/>
      <c r="K167" s="85"/>
      <c r="L167" s="85"/>
    </row>
    <row r="168" spans="1:12" ht="12.75">
      <c r="A168" s="94"/>
      <c r="B168" s="83">
        <v>75818</v>
      </c>
      <c r="C168" s="94"/>
      <c r="D168" s="101" t="s">
        <v>255</v>
      </c>
      <c r="E168" s="85"/>
      <c r="F168" s="85"/>
      <c r="G168" s="85"/>
      <c r="H168" s="85"/>
      <c r="I168" s="85"/>
      <c r="J168" s="85"/>
      <c r="K168" s="85"/>
      <c r="L168" s="85"/>
    </row>
    <row r="169" spans="1:12" ht="17.25" customHeight="1">
      <c r="A169" s="94"/>
      <c r="B169" s="83"/>
      <c r="C169" s="83">
        <v>4810</v>
      </c>
      <c r="D169" s="101" t="s">
        <v>256</v>
      </c>
      <c r="E169" s="102">
        <v>10000</v>
      </c>
      <c r="F169" s="85">
        <v>10000</v>
      </c>
      <c r="G169" s="85"/>
      <c r="H169" s="85"/>
      <c r="I169" s="85"/>
      <c r="J169" s="85"/>
      <c r="K169" s="85"/>
      <c r="L169" s="85"/>
    </row>
    <row r="170" spans="1:12" ht="58.5" customHeight="1">
      <c r="A170" s="94"/>
      <c r="B170" s="83"/>
      <c r="C170" s="83">
        <v>4810</v>
      </c>
      <c r="D170" s="101" t="s">
        <v>257</v>
      </c>
      <c r="E170" s="85">
        <v>10000</v>
      </c>
      <c r="F170" s="85">
        <v>10000</v>
      </c>
      <c r="G170" s="85"/>
      <c r="H170" s="85"/>
      <c r="I170" s="85"/>
      <c r="J170" s="85"/>
      <c r="K170" s="85"/>
      <c r="L170" s="85"/>
    </row>
    <row r="171" spans="1:12" ht="12.75">
      <c r="A171" s="79"/>
      <c r="B171" s="79"/>
      <c r="C171" s="79"/>
      <c r="D171" s="81"/>
      <c r="E171" s="82">
        <f>SUM(E169:E170)</f>
        <v>20000</v>
      </c>
      <c r="F171" s="82">
        <f>SUM(F169:F170)</f>
        <v>20000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</row>
    <row r="172" spans="1:12" ht="18.75" customHeight="1">
      <c r="A172" s="94">
        <v>801</v>
      </c>
      <c r="B172" s="94"/>
      <c r="C172" s="94"/>
      <c r="D172" s="84" t="s">
        <v>115</v>
      </c>
      <c r="E172" s="85"/>
      <c r="F172" s="85"/>
      <c r="G172" s="85"/>
      <c r="H172" s="85"/>
      <c r="I172" s="85"/>
      <c r="J172" s="85"/>
      <c r="K172" s="85"/>
      <c r="L172" s="85"/>
    </row>
    <row r="173" spans="1:12" ht="18.75" customHeight="1">
      <c r="A173" s="72"/>
      <c r="B173" s="72">
        <v>80101</v>
      </c>
      <c r="C173" s="72"/>
      <c r="D173" s="75" t="s">
        <v>258</v>
      </c>
      <c r="E173" s="74"/>
      <c r="F173" s="74"/>
      <c r="G173" s="74"/>
      <c r="H173" s="74"/>
      <c r="I173" s="74"/>
      <c r="J173" s="74"/>
      <c r="K173" s="74"/>
      <c r="L173" s="74"/>
    </row>
    <row r="174" spans="1:12" ht="24.75">
      <c r="A174" s="72"/>
      <c r="B174" s="72"/>
      <c r="C174" s="72">
        <v>3020</v>
      </c>
      <c r="D174" s="75" t="s">
        <v>221</v>
      </c>
      <c r="E174" s="74">
        <v>222623</v>
      </c>
      <c r="F174" s="74">
        <v>222623</v>
      </c>
      <c r="G174" s="74"/>
      <c r="H174" s="74"/>
      <c r="I174" s="74"/>
      <c r="J174" s="74"/>
      <c r="K174" s="74"/>
      <c r="L174" s="74"/>
    </row>
    <row r="175" spans="1:12" ht="12.75">
      <c r="A175" s="72"/>
      <c r="B175" s="72"/>
      <c r="C175" s="72">
        <v>3240</v>
      </c>
      <c r="D175" s="75" t="s">
        <v>259</v>
      </c>
      <c r="E175" s="74">
        <v>35610</v>
      </c>
      <c r="F175" s="74">
        <v>35610</v>
      </c>
      <c r="G175" s="74"/>
      <c r="H175" s="74"/>
      <c r="I175" s="74"/>
      <c r="J175" s="74"/>
      <c r="K175" s="74"/>
      <c r="L175" s="74"/>
    </row>
    <row r="176" spans="1:12" ht="12.75">
      <c r="A176" s="72"/>
      <c r="B176" s="72"/>
      <c r="C176" s="72">
        <v>4010</v>
      </c>
      <c r="D176" s="75" t="s">
        <v>204</v>
      </c>
      <c r="E176" s="74">
        <v>3431289</v>
      </c>
      <c r="F176" s="74">
        <v>3431289</v>
      </c>
      <c r="G176" s="74">
        <v>3431289</v>
      </c>
      <c r="H176" s="74"/>
      <c r="I176" s="74"/>
      <c r="J176" s="74"/>
      <c r="K176" s="74"/>
      <c r="L176" s="74"/>
    </row>
    <row r="177" spans="1:12" ht="12.75">
      <c r="A177" s="72"/>
      <c r="B177" s="72"/>
      <c r="C177" s="72">
        <v>4040</v>
      </c>
      <c r="D177" s="75" t="s">
        <v>205</v>
      </c>
      <c r="E177" s="74">
        <v>286321</v>
      </c>
      <c r="F177" s="74">
        <v>286321</v>
      </c>
      <c r="G177" s="74">
        <v>286321</v>
      </c>
      <c r="H177" s="74"/>
      <c r="I177" s="74"/>
      <c r="J177" s="74"/>
      <c r="K177" s="74"/>
      <c r="L177" s="74"/>
    </row>
    <row r="178" spans="1:12" ht="12.75">
      <c r="A178" s="72"/>
      <c r="B178" s="72"/>
      <c r="C178" s="72">
        <v>4110</v>
      </c>
      <c r="D178" s="75" t="s">
        <v>206</v>
      </c>
      <c r="E178" s="74">
        <v>664929</v>
      </c>
      <c r="F178" s="74">
        <v>664929</v>
      </c>
      <c r="G178" s="74"/>
      <c r="H178" s="74">
        <v>664929</v>
      </c>
      <c r="I178" s="74"/>
      <c r="J178" s="74"/>
      <c r="K178" s="74"/>
      <c r="L178" s="74"/>
    </row>
    <row r="179" spans="1:12" ht="12.75">
      <c r="A179" s="72"/>
      <c r="B179" s="72"/>
      <c r="C179" s="72">
        <v>4120</v>
      </c>
      <c r="D179" s="75" t="s">
        <v>207</v>
      </c>
      <c r="E179" s="74">
        <v>94762</v>
      </c>
      <c r="F179" s="74">
        <v>94762</v>
      </c>
      <c r="G179" s="74"/>
      <c r="H179" s="74">
        <v>94762</v>
      </c>
      <c r="I179" s="74"/>
      <c r="J179" s="74"/>
      <c r="K179" s="74"/>
      <c r="L179" s="74"/>
    </row>
    <row r="180" spans="1:12" ht="12.75">
      <c r="A180" s="72"/>
      <c r="B180" s="72"/>
      <c r="C180" s="72">
        <v>4170</v>
      </c>
      <c r="D180" s="75" t="s">
        <v>190</v>
      </c>
      <c r="E180" s="74">
        <v>4000</v>
      </c>
      <c r="F180" s="74">
        <v>4000</v>
      </c>
      <c r="G180" s="74">
        <v>4000</v>
      </c>
      <c r="H180" s="74"/>
      <c r="I180" s="74"/>
      <c r="J180" s="74"/>
      <c r="K180" s="74"/>
      <c r="L180" s="74"/>
    </row>
    <row r="181" spans="1:12" ht="12.75">
      <c r="A181" s="72"/>
      <c r="B181" s="72"/>
      <c r="C181" s="72">
        <v>4210</v>
      </c>
      <c r="D181" s="75" t="s">
        <v>182</v>
      </c>
      <c r="E181" s="74">
        <v>400000</v>
      </c>
      <c r="F181" s="74">
        <v>400000</v>
      </c>
      <c r="G181" s="74"/>
      <c r="H181" s="74"/>
      <c r="I181" s="74"/>
      <c r="J181" s="74"/>
      <c r="K181" s="74"/>
      <c r="L181" s="74"/>
    </row>
    <row r="182" spans="1:12" ht="24.75">
      <c r="A182" s="72"/>
      <c r="B182" s="72"/>
      <c r="C182" s="72">
        <v>4240</v>
      </c>
      <c r="D182" s="75" t="s">
        <v>260</v>
      </c>
      <c r="E182" s="74">
        <v>8000</v>
      </c>
      <c r="F182" s="74">
        <v>8000</v>
      </c>
      <c r="G182" s="74"/>
      <c r="H182" s="74"/>
      <c r="I182" s="74"/>
      <c r="J182" s="74"/>
      <c r="K182" s="74"/>
      <c r="L182" s="74"/>
    </row>
    <row r="183" spans="1:12" ht="12.75">
      <c r="A183" s="72"/>
      <c r="B183" s="72"/>
      <c r="C183" s="72">
        <v>4260</v>
      </c>
      <c r="D183" s="75" t="s">
        <v>191</v>
      </c>
      <c r="E183" s="74">
        <v>84500</v>
      </c>
      <c r="F183" s="74">
        <v>84500</v>
      </c>
      <c r="G183" s="74"/>
      <c r="H183" s="74"/>
      <c r="I183" s="74"/>
      <c r="J183" s="74"/>
      <c r="K183" s="74"/>
      <c r="L183" s="74"/>
    </row>
    <row r="184" spans="1:12" ht="12.75">
      <c r="A184" s="72"/>
      <c r="B184" s="72"/>
      <c r="C184" s="72">
        <v>4270</v>
      </c>
      <c r="D184" s="75" t="s">
        <v>183</v>
      </c>
      <c r="E184" s="74">
        <v>143000</v>
      </c>
      <c r="F184" s="74">
        <v>143000</v>
      </c>
      <c r="G184" s="74"/>
      <c r="H184" s="74"/>
      <c r="I184" s="74"/>
      <c r="J184" s="74"/>
      <c r="K184" s="74"/>
      <c r="L184" s="74"/>
    </row>
    <row r="185" spans="1:12" ht="12.75">
      <c r="A185" s="72"/>
      <c r="B185" s="72"/>
      <c r="C185" s="72">
        <v>4280</v>
      </c>
      <c r="D185" s="75" t="s">
        <v>223</v>
      </c>
      <c r="E185" s="74">
        <v>5100</v>
      </c>
      <c r="F185" s="74">
        <v>5100</v>
      </c>
      <c r="G185" s="74"/>
      <c r="H185" s="74"/>
      <c r="I185" s="74"/>
      <c r="J185" s="74"/>
      <c r="K185" s="74"/>
      <c r="L185" s="74"/>
    </row>
    <row r="186" spans="1:12" ht="12.75">
      <c r="A186" s="72"/>
      <c r="B186" s="72"/>
      <c r="C186" s="72">
        <v>4300</v>
      </c>
      <c r="D186" s="75" t="s">
        <v>179</v>
      </c>
      <c r="E186" s="74">
        <v>286500</v>
      </c>
      <c r="F186" s="74">
        <v>286500</v>
      </c>
      <c r="G186" s="74"/>
      <c r="H186" s="74"/>
      <c r="I186" s="74"/>
      <c r="J186" s="74"/>
      <c r="K186" s="74"/>
      <c r="L186" s="74"/>
    </row>
    <row r="187" spans="1:12" ht="12.75">
      <c r="A187" s="72"/>
      <c r="B187" s="72"/>
      <c r="C187" s="72">
        <v>4350</v>
      </c>
      <c r="D187" s="75" t="s">
        <v>212</v>
      </c>
      <c r="E187" s="74">
        <v>9400</v>
      </c>
      <c r="F187" s="74">
        <v>9400</v>
      </c>
      <c r="G187" s="74"/>
      <c r="H187" s="74"/>
      <c r="I187" s="74"/>
      <c r="J187" s="74"/>
      <c r="K187" s="74"/>
      <c r="L187" s="74"/>
    </row>
    <row r="188" spans="1:12" ht="36.75">
      <c r="A188" s="72"/>
      <c r="B188" s="72"/>
      <c r="C188" s="72">
        <v>4360</v>
      </c>
      <c r="D188" s="75" t="s">
        <v>225</v>
      </c>
      <c r="E188" s="74">
        <v>9600</v>
      </c>
      <c r="F188" s="74">
        <v>9600</v>
      </c>
      <c r="G188" s="74"/>
      <c r="H188" s="74"/>
      <c r="I188" s="74"/>
      <c r="J188" s="74"/>
      <c r="K188" s="74"/>
      <c r="L188" s="74"/>
    </row>
    <row r="189" spans="1:12" ht="36.75">
      <c r="A189" s="72"/>
      <c r="B189" s="72"/>
      <c r="C189" s="72">
        <v>4370</v>
      </c>
      <c r="D189" s="75" t="s">
        <v>214</v>
      </c>
      <c r="E189" s="74">
        <v>19500</v>
      </c>
      <c r="F189" s="74">
        <v>19500</v>
      </c>
      <c r="G189" s="74"/>
      <c r="H189" s="74"/>
      <c r="I189" s="74"/>
      <c r="J189" s="74"/>
      <c r="K189" s="74"/>
      <c r="L189" s="74"/>
    </row>
    <row r="190" spans="1:12" ht="36.75">
      <c r="A190" s="72"/>
      <c r="B190" s="72"/>
      <c r="C190" s="72">
        <v>4400</v>
      </c>
      <c r="D190" s="75" t="s">
        <v>261</v>
      </c>
      <c r="E190" s="74">
        <v>11700</v>
      </c>
      <c r="F190" s="74">
        <v>11700</v>
      </c>
      <c r="G190" s="74"/>
      <c r="H190" s="74"/>
      <c r="I190" s="74"/>
      <c r="J190" s="74"/>
      <c r="K190" s="74"/>
      <c r="L190" s="74"/>
    </row>
    <row r="191" spans="1:12" ht="12.75">
      <c r="A191" s="72"/>
      <c r="B191" s="72"/>
      <c r="C191" s="72">
        <v>4410</v>
      </c>
      <c r="D191" s="75" t="s">
        <v>215</v>
      </c>
      <c r="E191" s="74">
        <v>15000</v>
      </c>
      <c r="F191" s="74">
        <v>15000</v>
      </c>
      <c r="G191" s="74"/>
      <c r="H191" s="74"/>
      <c r="I191" s="74"/>
      <c r="J191" s="74"/>
      <c r="K191" s="74"/>
      <c r="L191" s="74"/>
    </row>
    <row r="192" spans="1:12" ht="12.75">
      <c r="A192" s="72"/>
      <c r="B192" s="72"/>
      <c r="C192" s="72">
        <v>4430</v>
      </c>
      <c r="D192" s="75" t="s">
        <v>170</v>
      </c>
      <c r="E192" s="74">
        <v>5200</v>
      </c>
      <c r="F192" s="74">
        <v>5200</v>
      </c>
      <c r="G192" s="74"/>
      <c r="H192" s="74"/>
      <c r="I192" s="74"/>
      <c r="J192" s="74"/>
      <c r="K192" s="74"/>
      <c r="L192" s="74"/>
    </row>
    <row r="193" spans="1:12" ht="24.75">
      <c r="A193" s="72"/>
      <c r="B193" s="72"/>
      <c r="C193" s="72">
        <v>4440</v>
      </c>
      <c r="D193" s="75" t="s">
        <v>208</v>
      </c>
      <c r="E193" s="74">
        <v>209337</v>
      </c>
      <c r="F193" s="74">
        <v>209337</v>
      </c>
      <c r="G193" s="74"/>
      <c r="H193" s="74"/>
      <c r="I193" s="74"/>
      <c r="J193" s="74"/>
      <c r="K193" s="74"/>
      <c r="L193" s="74"/>
    </row>
    <row r="194" spans="1:12" ht="24.75">
      <c r="A194" s="72"/>
      <c r="B194" s="72"/>
      <c r="C194" s="72">
        <v>4700</v>
      </c>
      <c r="D194" s="75" t="s">
        <v>229</v>
      </c>
      <c r="E194" s="74">
        <v>3400</v>
      </c>
      <c r="F194" s="74">
        <v>3400</v>
      </c>
      <c r="G194" s="74"/>
      <c r="H194" s="74"/>
      <c r="I194" s="74"/>
      <c r="J194" s="74"/>
      <c r="K194" s="74"/>
      <c r="L194" s="74"/>
    </row>
    <row r="195" spans="1:12" ht="36.75">
      <c r="A195" s="72"/>
      <c r="B195" s="72"/>
      <c r="C195" s="72">
        <v>4740</v>
      </c>
      <c r="D195" s="75" t="s">
        <v>217</v>
      </c>
      <c r="E195" s="74">
        <v>4700</v>
      </c>
      <c r="F195" s="74">
        <v>4700</v>
      </c>
      <c r="G195" s="74"/>
      <c r="H195" s="74"/>
      <c r="I195" s="74"/>
      <c r="J195" s="74"/>
      <c r="K195" s="74"/>
      <c r="L195" s="74"/>
    </row>
    <row r="196" spans="1:12" ht="24.75">
      <c r="A196" s="72"/>
      <c r="B196" s="72"/>
      <c r="C196" s="72">
        <v>4750</v>
      </c>
      <c r="D196" s="75" t="s">
        <v>218</v>
      </c>
      <c r="E196" s="74">
        <v>15000</v>
      </c>
      <c r="F196" s="74">
        <v>15000</v>
      </c>
      <c r="G196" s="74"/>
      <c r="H196" s="74"/>
      <c r="I196" s="74"/>
      <c r="J196" s="74"/>
      <c r="K196" s="74"/>
      <c r="L196" s="74"/>
    </row>
    <row r="197" spans="1:12" ht="24.75">
      <c r="A197" s="72"/>
      <c r="B197" s="72"/>
      <c r="C197" s="72">
        <v>6050</v>
      </c>
      <c r="D197" s="75" t="s">
        <v>171</v>
      </c>
      <c r="E197" s="74">
        <v>889000</v>
      </c>
      <c r="F197" s="74">
        <v>0</v>
      </c>
      <c r="G197" s="74"/>
      <c r="H197" s="74"/>
      <c r="I197" s="74"/>
      <c r="J197" s="74"/>
      <c r="K197" s="74"/>
      <c r="L197" s="74">
        <v>889000</v>
      </c>
    </row>
    <row r="198" spans="1:12" ht="12.75">
      <c r="A198" s="72"/>
      <c r="B198" s="72"/>
      <c r="C198" s="72"/>
      <c r="D198" s="73" t="s">
        <v>262</v>
      </c>
      <c r="E198" s="78">
        <f>SUM(E174:E197)</f>
        <v>6858471</v>
      </c>
      <c r="F198" s="78">
        <f>SUM(F174:F197)</f>
        <v>5969471</v>
      </c>
      <c r="G198" s="78">
        <f>SUM(G176:G197)</f>
        <v>3721610</v>
      </c>
      <c r="H198" s="78">
        <f>H178+H179</f>
        <v>759691</v>
      </c>
      <c r="I198" s="78">
        <v>0</v>
      </c>
      <c r="J198" s="78">
        <v>0</v>
      </c>
      <c r="K198" s="78">
        <v>0</v>
      </c>
      <c r="L198" s="78">
        <f>L197</f>
        <v>889000</v>
      </c>
    </row>
    <row r="199" spans="1:12" ht="24.75">
      <c r="A199" s="72"/>
      <c r="B199" s="72">
        <v>80103</v>
      </c>
      <c r="C199" s="72"/>
      <c r="D199" s="75" t="s">
        <v>263</v>
      </c>
      <c r="E199" s="74"/>
      <c r="F199" s="74"/>
      <c r="G199" s="74"/>
      <c r="H199" s="74"/>
      <c r="I199" s="74"/>
      <c r="J199" s="74"/>
      <c r="K199" s="74"/>
      <c r="L199" s="74"/>
    </row>
    <row r="200" spans="1:12" ht="24.75">
      <c r="A200" s="72"/>
      <c r="B200" s="72"/>
      <c r="C200" s="72">
        <v>3020</v>
      </c>
      <c r="D200" s="75" t="s">
        <v>221</v>
      </c>
      <c r="E200" s="74">
        <v>25462</v>
      </c>
      <c r="F200" s="74">
        <v>25462</v>
      </c>
      <c r="G200" s="74"/>
      <c r="H200" s="74"/>
      <c r="I200" s="74"/>
      <c r="J200" s="74"/>
      <c r="K200" s="74"/>
      <c r="L200" s="74"/>
    </row>
    <row r="201" spans="1:12" ht="12.75">
      <c r="A201" s="72"/>
      <c r="B201" s="72"/>
      <c r="C201" s="72">
        <v>4010</v>
      </c>
      <c r="D201" s="75" t="s">
        <v>204</v>
      </c>
      <c r="E201" s="74">
        <v>319144</v>
      </c>
      <c r="F201" s="74">
        <v>319144</v>
      </c>
      <c r="G201" s="74">
        <v>319144</v>
      </c>
      <c r="H201" s="74"/>
      <c r="I201" s="74"/>
      <c r="J201" s="74"/>
      <c r="K201" s="74"/>
      <c r="L201" s="74"/>
    </row>
    <row r="202" spans="1:12" ht="12.75">
      <c r="A202" s="72"/>
      <c r="B202" s="72"/>
      <c r="C202" s="72">
        <v>4040</v>
      </c>
      <c r="D202" s="75" t="s">
        <v>205</v>
      </c>
      <c r="E202" s="74">
        <v>25278</v>
      </c>
      <c r="F202" s="74">
        <v>25278</v>
      </c>
      <c r="G202" s="74">
        <v>25278</v>
      </c>
      <c r="H202" s="74"/>
      <c r="I202" s="74"/>
      <c r="J202" s="74"/>
      <c r="K202" s="74"/>
      <c r="L202" s="74"/>
    </row>
    <row r="203" spans="1:12" ht="12.75">
      <c r="A203" s="72"/>
      <c r="B203" s="72"/>
      <c r="C203" s="72">
        <v>4110</v>
      </c>
      <c r="D203" s="75" t="s">
        <v>206</v>
      </c>
      <c r="E203" s="74">
        <v>59698</v>
      </c>
      <c r="F203" s="74">
        <v>59698</v>
      </c>
      <c r="G203" s="74"/>
      <c r="H203" s="74">
        <v>59698</v>
      </c>
      <c r="I203" s="74"/>
      <c r="J203" s="74"/>
      <c r="K203" s="74"/>
      <c r="L203" s="74"/>
    </row>
    <row r="204" spans="1:12" ht="12.75">
      <c r="A204" s="72"/>
      <c r="B204" s="72"/>
      <c r="C204" s="72">
        <v>4120</v>
      </c>
      <c r="D204" s="75" t="s">
        <v>207</v>
      </c>
      <c r="E204" s="74">
        <v>8508</v>
      </c>
      <c r="F204" s="74">
        <v>8508</v>
      </c>
      <c r="G204" s="74"/>
      <c r="H204" s="74">
        <v>8508</v>
      </c>
      <c r="I204" s="74"/>
      <c r="J204" s="74"/>
      <c r="K204" s="74"/>
      <c r="L204" s="74"/>
    </row>
    <row r="205" spans="1:12" ht="12.75">
      <c r="A205" s="72"/>
      <c r="B205" s="72"/>
      <c r="C205" s="72">
        <v>4210</v>
      </c>
      <c r="D205" s="75" t="s">
        <v>182</v>
      </c>
      <c r="E205" s="74">
        <v>3000</v>
      </c>
      <c r="F205" s="74">
        <v>3000</v>
      </c>
      <c r="G205" s="74"/>
      <c r="H205" s="74"/>
      <c r="I205" s="74"/>
      <c r="J205" s="74"/>
      <c r="K205" s="74"/>
      <c r="L205" s="74"/>
    </row>
    <row r="206" spans="1:12" ht="24.75">
      <c r="A206" s="72"/>
      <c r="B206" s="72"/>
      <c r="C206" s="72">
        <v>4240</v>
      </c>
      <c r="D206" s="75" t="s">
        <v>260</v>
      </c>
      <c r="E206" s="74">
        <v>4600</v>
      </c>
      <c r="F206" s="74">
        <v>4600</v>
      </c>
      <c r="G206" s="74"/>
      <c r="H206" s="74"/>
      <c r="I206" s="74"/>
      <c r="J206" s="74"/>
      <c r="K206" s="74"/>
      <c r="L206" s="74"/>
    </row>
    <row r="207" spans="1:12" ht="12.75">
      <c r="A207" s="72"/>
      <c r="B207" s="72"/>
      <c r="C207" s="72">
        <v>4260</v>
      </c>
      <c r="D207" s="75" t="s">
        <v>191</v>
      </c>
      <c r="E207" s="74">
        <v>4900</v>
      </c>
      <c r="F207" s="74">
        <v>4900</v>
      </c>
      <c r="G207" s="74"/>
      <c r="H207" s="74"/>
      <c r="I207" s="74"/>
      <c r="J207" s="74"/>
      <c r="K207" s="74"/>
      <c r="L207" s="74"/>
    </row>
    <row r="208" spans="1:12" ht="12.75">
      <c r="A208" s="72"/>
      <c r="B208" s="72"/>
      <c r="C208" s="72">
        <v>4300</v>
      </c>
      <c r="D208" s="75" t="s">
        <v>179</v>
      </c>
      <c r="E208" s="74">
        <v>3000</v>
      </c>
      <c r="F208" s="74">
        <v>3000</v>
      </c>
      <c r="G208" s="74"/>
      <c r="H208" s="74"/>
      <c r="I208" s="74"/>
      <c r="J208" s="74"/>
      <c r="K208" s="74"/>
      <c r="L208" s="74"/>
    </row>
    <row r="209" spans="1:12" ht="12.75">
      <c r="A209" s="72"/>
      <c r="B209" s="72"/>
      <c r="C209" s="72">
        <v>4410</v>
      </c>
      <c r="D209" s="75" t="s">
        <v>215</v>
      </c>
      <c r="E209" s="74">
        <v>500</v>
      </c>
      <c r="F209" s="74">
        <v>500</v>
      </c>
      <c r="G209" s="74"/>
      <c r="H209" s="74"/>
      <c r="I209" s="74"/>
      <c r="J209" s="74"/>
      <c r="K209" s="74"/>
      <c r="L209" s="74"/>
    </row>
    <row r="210" spans="1:12" ht="24.75">
      <c r="A210" s="72"/>
      <c r="B210" s="72"/>
      <c r="C210" s="72">
        <v>4440</v>
      </c>
      <c r="D210" s="75" t="s">
        <v>208</v>
      </c>
      <c r="E210" s="74">
        <v>20095</v>
      </c>
      <c r="F210" s="74">
        <v>20095</v>
      </c>
      <c r="G210" s="74"/>
      <c r="H210" s="74"/>
      <c r="I210" s="74"/>
      <c r="J210" s="74"/>
      <c r="K210" s="74"/>
      <c r="L210" s="74"/>
    </row>
    <row r="211" spans="1:12" ht="12.75">
      <c r="A211" s="72"/>
      <c r="B211" s="72"/>
      <c r="C211" s="72"/>
      <c r="D211" s="73" t="s">
        <v>264</v>
      </c>
      <c r="E211" s="78">
        <f>E200+E201+E202+E203+E204+E205+E206+E207+E208+E209+E210</f>
        <v>474185</v>
      </c>
      <c r="F211" s="78">
        <f>SUM(F200:F210)</f>
        <v>474185</v>
      </c>
      <c r="G211" s="78">
        <f>SUM(G201:G210)</f>
        <v>344422</v>
      </c>
      <c r="H211" s="78">
        <f>H203+H204</f>
        <v>68206</v>
      </c>
      <c r="I211" s="78">
        <v>0</v>
      </c>
      <c r="J211" s="78">
        <v>0</v>
      </c>
      <c r="K211" s="78">
        <v>0</v>
      </c>
      <c r="L211" s="78">
        <v>0</v>
      </c>
    </row>
    <row r="212" spans="1:12" ht="12.75">
      <c r="A212" s="72"/>
      <c r="B212" s="72">
        <v>80104</v>
      </c>
      <c r="C212" s="72"/>
      <c r="D212" s="75" t="s">
        <v>265</v>
      </c>
      <c r="E212" s="74"/>
      <c r="F212" s="74"/>
      <c r="G212" s="74"/>
      <c r="H212" s="74"/>
      <c r="I212" s="74"/>
      <c r="J212" s="74"/>
      <c r="K212" s="74"/>
      <c r="L212" s="74"/>
    </row>
    <row r="213" spans="1:12" ht="12.75">
      <c r="A213" s="72"/>
      <c r="B213" s="72"/>
      <c r="C213" s="72">
        <v>4300</v>
      </c>
      <c r="D213" s="75" t="s">
        <v>179</v>
      </c>
      <c r="E213" s="74">
        <v>20000</v>
      </c>
      <c r="F213" s="74">
        <v>20000</v>
      </c>
      <c r="G213" s="74"/>
      <c r="H213" s="74"/>
      <c r="I213" s="74"/>
      <c r="J213" s="74"/>
      <c r="K213" s="74"/>
      <c r="L213" s="74"/>
    </row>
    <row r="214" spans="1:12" ht="12.75">
      <c r="A214" s="72"/>
      <c r="B214" s="72"/>
      <c r="C214" s="72"/>
      <c r="D214" s="73" t="s">
        <v>266</v>
      </c>
      <c r="E214" s="78">
        <f>E213</f>
        <v>20000</v>
      </c>
      <c r="F214" s="78">
        <f>F213</f>
        <v>20000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</row>
    <row r="215" spans="1:12" ht="12.75">
      <c r="A215" s="72"/>
      <c r="B215" s="72">
        <v>80110</v>
      </c>
      <c r="C215" s="72"/>
      <c r="D215" s="75" t="s">
        <v>267</v>
      </c>
      <c r="E215" s="74"/>
      <c r="F215" s="74"/>
      <c r="G215" s="74"/>
      <c r="H215" s="74"/>
      <c r="I215" s="74"/>
      <c r="J215" s="74"/>
      <c r="K215" s="74"/>
      <c r="L215" s="74"/>
    </row>
    <row r="216" spans="1:12" ht="24.75">
      <c r="A216" s="72"/>
      <c r="B216" s="72"/>
      <c r="C216" s="72">
        <v>3020</v>
      </c>
      <c r="D216" s="75" t="s">
        <v>221</v>
      </c>
      <c r="E216" s="74">
        <v>90637</v>
      </c>
      <c r="F216" s="74">
        <v>90637</v>
      </c>
      <c r="G216" s="74"/>
      <c r="H216" s="74"/>
      <c r="I216" s="74"/>
      <c r="J216" s="74"/>
      <c r="K216" s="74"/>
      <c r="L216" s="74"/>
    </row>
    <row r="217" spans="1:12" ht="12.75">
      <c r="A217" s="72"/>
      <c r="B217" s="72"/>
      <c r="C217" s="72">
        <v>3240</v>
      </c>
      <c r="D217" s="75" t="s">
        <v>259</v>
      </c>
      <c r="E217" s="74">
        <v>23270</v>
      </c>
      <c r="F217" s="74">
        <v>23270</v>
      </c>
      <c r="G217" s="74"/>
      <c r="H217" s="74"/>
      <c r="I217" s="74"/>
      <c r="J217" s="74"/>
      <c r="K217" s="74"/>
      <c r="L217" s="74"/>
    </row>
    <row r="218" spans="1:12" ht="12.75">
      <c r="A218" s="72"/>
      <c r="B218" s="72"/>
      <c r="C218" s="72">
        <v>4010</v>
      </c>
      <c r="D218" s="75" t="s">
        <v>204</v>
      </c>
      <c r="E218" s="74">
        <v>1268727</v>
      </c>
      <c r="F218" s="74">
        <v>1268727</v>
      </c>
      <c r="G218" s="74">
        <v>1268727</v>
      </c>
      <c r="H218" s="74"/>
      <c r="I218" s="74"/>
      <c r="J218" s="74"/>
      <c r="K218" s="74"/>
      <c r="L218" s="74"/>
    </row>
    <row r="219" spans="1:12" ht="12.75">
      <c r="A219" s="72"/>
      <c r="B219" s="72"/>
      <c r="C219" s="72">
        <v>4040</v>
      </c>
      <c r="D219" s="75" t="s">
        <v>205</v>
      </c>
      <c r="E219" s="74">
        <v>106134</v>
      </c>
      <c r="F219" s="74">
        <v>106134</v>
      </c>
      <c r="G219" s="74">
        <v>106134</v>
      </c>
      <c r="H219" s="74"/>
      <c r="I219" s="74"/>
      <c r="J219" s="74"/>
      <c r="K219" s="74"/>
      <c r="L219" s="74"/>
    </row>
    <row r="220" spans="1:12" ht="12.75">
      <c r="A220" s="72"/>
      <c r="B220" s="72"/>
      <c r="C220" s="72">
        <v>4110</v>
      </c>
      <c r="D220" s="75" t="s">
        <v>206</v>
      </c>
      <c r="E220" s="74">
        <v>247864</v>
      </c>
      <c r="F220" s="74">
        <v>247864</v>
      </c>
      <c r="G220" s="74"/>
      <c r="H220" s="74">
        <v>247864</v>
      </c>
      <c r="I220" s="74"/>
      <c r="J220" s="74"/>
      <c r="K220" s="74"/>
      <c r="L220" s="74"/>
    </row>
    <row r="221" spans="1:12" ht="12.75">
      <c r="A221" s="72"/>
      <c r="B221" s="72"/>
      <c r="C221" s="72">
        <v>4120</v>
      </c>
      <c r="D221" s="75" t="s">
        <v>207</v>
      </c>
      <c r="E221" s="74">
        <v>35328</v>
      </c>
      <c r="F221" s="74">
        <v>35328</v>
      </c>
      <c r="G221" s="74"/>
      <c r="H221" s="74">
        <v>35328</v>
      </c>
      <c r="I221" s="74"/>
      <c r="J221" s="74"/>
      <c r="K221" s="74"/>
      <c r="L221" s="74"/>
    </row>
    <row r="222" spans="1:12" ht="12.75">
      <c r="A222" s="72"/>
      <c r="B222" s="72"/>
      <c r="C222" s="72">
        <v>4210</v>
      </c>
      <c r="D222" s="75" t="s">
        <v>182</v>
      </c>
      <c r="E222" s="74">
        <v>60000</v>
      </c>
      <c r="F222" s="74">
        <v>60000</v>
      </c>
      <c r="G222" s="74"/>
      <c r="H222" s="74"/>
      <c r="I222" s="74"/>
      <c r="J222" s="74"/>
      <c r="K222" s="74"/>
      <c r="L222" s="74"/>
    </row>
    <row r="223" spans="1:12" ht="24.75">
      <c r="A223" s="72"/>
      <c r="B223" s="72"/>
      <c r="C223" s="72">
        <v>4240</v>
      </c>
      <c r="D223" s="75" t="s">
        <v>260</v>
      </c>
      <c r="E223" s="74">
        <v>3400</v>
      </c>
      <c r="F223" s="74">
        <v>3400</v>
      </c>
      <c r="G223" s="74"/>
      <c r="H223" s="74"/>
      <c r="I223" s="74"/>
      <c r="J223" s="74"/>
      <c r="K223" s="74"/>
      <c r="L223" s="74"/>
    </row>
    <row r="224" spans="1:12" ht="12.75">
      <c r="A224" s="72"/>
      <c r="B224" s="72"/>
      <c r="C224" s="72">
        <v>4260</v>
      </c>
      <c r="D224" s="75" t="s">
        <v>191</v>
      </c>
      <c r="E224" s="74">
        <v>2500</v>
      </c>
      <c r="F224" s="74">
        <v>2500</v>
      </c>
      <c r="G224" s="74"/>
      <c r="H224" s="74"/>
      <c r="I224" s="74"/>
      <c r="J224" s="74"/>
      <c r="K224" s="74"/>
      <c r="L224" s="74"/>
    </row>
    <row r="225" spans="1:12" ht="12.75">
      <c r="A225" s="72"/>
      <c r="B225" s="72"/>
      <c r="C225" s="72">
        <v>4280</v>
      </c>
      <c r="D225" s="75" t="s">
        <v>223</v>
      </c>
      <c r="E225" s="74">
        <v>600</v>
      </c>
      <c r="F225" s="74">
        <v>600</v>
      </c>
      <c r="G225" s="74"/>
      <c r="H225" s="74"/>
      <c r="I225" s="74"/>
      <c r="J225" s="74"/>
      <c r="K225" s="74"/>
      <c r="L225" s="74"/>
    </row>
    <row r="226" spans="1:12" ht="12.75">
      <c r="A226" s="72"/>
      <c r="B226" s="72"/>
      <c r="C226" s="72">
        <v>4300</v>
      </c>
      <c r="D226" s="75" t="s">
        <v>179</v>
      </c>
      <c r="E226" s="74">
        <v>176000</v>
      </c>
      <c r="F226" s="74">
        <v>176000</v>
      </c>
      <c r="G226" s="74"/>
      <c r="H226" s="74"/>
      <c r="I226" s="74"/>
      <c r="J226" s="74"/>
      <c r="K226" s="74"/>
      <c r="L226" s="74"/>
    </row>
    <row r="227" spans="1:12" ht="12.75">
      <c r="A227" s="72"/>
      <c r="B227" s="72"/>
      <c r="C227" s="72">
        <v>4350</v>
      </c>
      <c r="D227" s="75" t="s">
        <v>212</v>
      </c>
      <c r="E227" s="74">
        <v>1500</v>
      </c>
      <c r="F227" s="74">
        <v>1500</v>
      </c>
      <c r="G227" s="74"/>
      <c r="H227" s="74"/>
      <c r="I227" s="74"/>
      <c r="J227" s="74"/>
      <c r="K227" s="74"/>
      <c r="L227" s="74"/>
    </row>
    <row r="228" spans="1:12" ht="24.75">
      <c r="A228" s="72"/>
      <c r="B228" s="72"/>
      <c r="C228" s="72">
        <v>4370</v>
      </c>
      <c r="D228" s="75" t="s">
        <v>268</v>
      </c>
      <c r="E228" s="74">
        <v>1000</v>
      </c>
      <c r="F228" s="74">
        <v>1000</v>
      </c>
      <c r="G228" s="74"/>
      <c r="H228" s="74"/>
      <c r="I228" s="74"/>
      <c r="J228" s="74"/>
      <c r="K228" s="74"/>
      <c r="L228" s="74"/>
    </row>
    <row r="229" spans="1:12" ht="12.75">
      <c r="A229" s="72"/>
      <c r="B229" s="72"/>
      <c r="C229" s="72">
        <v>4410</v>
      </c>
      <c r="D229" s="75" t="s">
        <v>215</v>
      </c>
      <c r="E229" s="74">
        <v>1000</v>
      </c>
      <c r="F229" s="74">
        <v>1000</v>
      </c>
      <c r="G229" s="74"/>
      <c r="H229" s="74"/>
      <c r="I229" s="74"/>
      <c r="J229" s="74"/>
      <c r="K229" s="74"/>
      <c r="L229" s="74"/>
    </row>
    <row r="230" spans="1:12" ht="12.75">
      <c r="A230" s="72"/>
      <c r="B230" s="72"/>
      <c r="C230" s="72">
        <v>4430</v>
      </c>
      <c r="D230" s="75" t="s">
        <v>170</v>
      </c>
      <c r="E230" s="74">
        <v>2500</v>
      </c>
      <c r="F230" s="74">
        <v>2500</v>
      </c>
      <c r="G230" s="74"/>
      <c r="H230" s="74"/>
      <c r="I230" s="74"/>
      <c r="J230" s="74"/>
      <c r="K230" s="74"/>
      <c r="L230" s="74"/>
    </row>
    <row r="231" spans="1:12" ht="24.75">
      <c r="A231" s="72"/>
      <c r="B231" s="72"/>
      <c r="C231" s="72">
        <v>4440</v>
      </c>
      <c r="D231" s="75" t="s">
        <v>208</v>
      </c>
      <c r="E231" s="74">
        <v>77529</v>
      </c>
      <c r="F231" s="74">
        <v>77529</v>
      </c>
      <c r="G231" s="74"/>
      <c r="H231" s="74"/>
      <c r="I231" s="74"/>
      <c r="J231" s="74"/>
      <c r="K231" s="74"/>
      <c r="L231" s="74"/>
    </row>
    <row r="232" spans="1:12" ht="36.75">
      <c r="A232" s="72"/>
      <c r="B232" s="72"/>
      <c r="C232" s="72">
        <v>4740</v>
      </c>
      <c r="D232" s="75" t="s">
        <v>217</v>
      </c>
      <c r="E232" s="74">
        <v>500</v>
      </c>
      <c r="F232" s="74">
        <v>500</v>
      </c>
      <c r="G232" s="74"/>
      <c r="H232" s="74"/>
      <c r="I232" s="74"/>
      <c r="J232" s="74"/>
      <c r="K232" s="74"/>
      <c r="L232" s="74"/>
    </row>
    <row r="233" spans="1:12" ht="24.75">
      <c r="A233" s="72"/>
      <c r="B233" s="72"/>
      <c r="C233" s="72">
        <v>4750</v>
      </c>
      <c r="D233" s="75" t="s">
        <v>218</v>
      </c>
      <c r="E233" s="74">
        <v>1000</v>
      </c>
      <c r="F233" s="74">
        <v>1000</v>
      </c>
      <c r="G233" s="74"/>
      <c r="H233" s="74"/>
      <c r="I233" s="74"/>
      <c r="J233" s="74"/>
      <c r="K233" s="74"/>
      <c r="L233" s="74"/>
    </row>
    <row r="234" spans="1:12" ht="12.75">
      <c r="A234" s="72"/>
      <c r="B234" s="72"/>
      <c r="C234" s="93"/>
      <c r="D234" s="73" t="s">
        <v>269</v>
      </c>
      <c r="E234" s="78">
        <f>E216+E217+E218+E219+E220+E221+E222+E223+E224+E225+E226+E227+E228+E229+E230+E231+E232+E233</f>
        <v>2099489</v>
      </c>
      <c r="F234" s="78">
        <f>SUM(F216:F233)</f>
        <v>2099489</v>
      </c>
      <c r="G234" s="78">
        <f>G218+G219</f>
        <v>1374861</v>
      </c>
      <c r="H234" s="78">
        <f>H220+H221</f>
        <v>283192</v>
      </c>
      <c r="I234" s="78">
        <v>0</v>
      </c>
      <c r="J234" s="78">
        <v>0</v>
      </c>
      <c r="K234" s="78">
        <v>0</v>
      </c>
      <c r="L234" s="78">
        <v>0</v>
      </c>
    </row>
    <row r="235" spans="1:12" ht="12.75">
      <c r="A235" s="72"/>
      <c r="B235" s="72">
        <v>80113</v>
      </c>
      <c r="C235" s="72"/>
      <c r="D235" s="75" t="s">
        <v>270</v>
      </c>
      <c r="E235" s="74"/>
      <c r="F235" s="74"/>
      <c r="G235" s="74"/>
      <c r="H235" s="74"/>
      <c r="I235" s="74"/>
      <c r="J235" s="74"/>
      <c r="K235" s="74"/>
      <c r="L235" s="74"/>
    </row>
    <row r="236" spans="1:12" ht="12.75">
      <c r="A236" s="72"/>
      <c r="B236" s="72"/>
      <c r="C236" s="72">
        <v>4010</v>
      </c>
      <c r="D236" s="75" t="s">
        <v>204</v>
      </c>
      <c r="E236" s="74">
        <v>25300</v>
      </c>
      <c r="F236" s="74">
        <v>25300</v>
      </c>
      <c r="G236" s="74">
        <v>25300</v>
      </c>
      <c r="H236" s="74"/>
      <c r="I236" s="74"/>
      <c r="J236" s="74"/>
      <c r="K236" s="74"/>
      <c r="L236" s="74"/>
    </row>
    <row r="237" spans="1:12" ht="12.75">
      <c r="A237" s="72"/>
      <c r="B237" s="72"/>
      <c r="C237" s="72">
        <v>4040</v>
      </c>
      <c r="D237" s="75" t="s">
        <v>271</v>
      </c>
      <c r="E237" s="74">
        <v>1850</v>
      </c>
      <c r="F237" s="74">
        <v>1850</v>
      </c>
      <c r="G237" s="74">
        <v>1850</v>
      </c>
      <c r="H237" s="74"/>
      <c r="I237" s="74"/>
      <c r="J237" s="74"/>
      <c r="K237" s="74"/>
      <c r="L237" s="74"/>
    </row>
    <row r="238" spans="1:12" ht="12.75">
      <c r="A238" s="72"/>
      <c r="B238" s="72"/>
      <c r="C238" s="72">
        <v>4110</v>
      </c>
      <c r="D238" s="75" t="s">
        <v>206</v>
      </c>
      <c r="E238" s="74">
        <v>4100</v>
      </c>
      <c r="F238" s="74">
        <v>4100</v>
      </c>
      <c r="G238" s="74"/>
      <c r="H238" s="74">
        <v>4100</v>
      </c>
      <c r="I238" s="74"/>
      <c r="J238" s="74"/>
      <c r="K238" s="74"/>
      <c r="L238" s="74"/>
    </row>
    <row r="239" spans="1:12" ht="12.75">
      <c r="A239" s="72"/>
      <c r="B239" s="72"/>
      <c r="C239" s="72">
        <v>4120</v>
      </c>
      <c r="D239" s="75" t="s">
        <v>207</v>
      </c>
      <c r="E239" s="74">
        <v>600</v>
      </c>
      <c r="F239" s="74">
        <v>600</v>
      </c>
      <c r="G239" s="74"/>
      <c r="H239" s="74">
        <v>600</v>
      </c>
      <c r="I239" s="74"/>
      <c r="J239" s="74"/>
      <c r="K239" s="74"/>
      <c r="L239" s="74"/>
    </row>
    <row r="240" spans="1:12" ht="12.75">
      <c r="A240" s="72"/>
      <c r="B240" s="72"/>
      <c r="C240" s="72">
        <v>4210</v>
      </c>
      <c r="D240" s="75" t="s">
        <v>182</v>
      </c>
      <c r="E240" s="74">
        <v>40000</v>
      </c>
      <c r="F240" s="74">
        <v>40000</v>
      </c>
      <c r="G240" s="74"/>
      <c r="H240" s="74"/>
      <c r="I240" s="74"/>
      <c r="J240" s="74"/>
      <c r="K240" s="74"/>
      <c r="L240" s="74"/>
    </row>
    <row r="241" spans="1:12" ht="12.75">
      <c r="A241" s="72"/>
      <c r="B241" s="72"/>
      <c r="C241" s="72">
        <v>4270</v>
      </c>
      <c r="D241" s="75" t="s">
        <v>183</v>
      </c>
      <c r="E241" s="74">
        <v>15500</v>
      </c>
      <c r="F241" s="74">
        <v>15500</v>
      </c>
      <c r="G241" s="74"/>
      <c r="H241" s="74"/>
      <c r="I241" s="74"/>
      <c r="J241" s="74"/>
      <c r="K241" s="74"/>
      <c r="L241" s="74"/>
    </row>
    <row r="242" spans="1:12" ht="12.75">
      <c r="A242" s="72"/>
      <c r="B242" s="72"/>
      <c r="C242" s="72">
        <v>4280</v>
      </c>
      <c r="D242" s="75" t="s">
        <v>223</v>
      </c>
      <c r="E242" s="74">
        <v>100</v>
      </c>
      <c r="F242" s="74">
        <v>100</v>
      </c>
      <c r="G242" s="74"/>
      <c r="H242" s="74"/>
      <c r="I242" s="74"/>
      <c r="J242" s="74"/>
      <c r="K242" s="74"/>
      <c r="L242" s="74"/>
    </row>
    <row r="243" spans="1:12" ht="12.75">
      <c r="A243" s="72"/>
      <c r="B243" s="72"/>
      <c r="C243" s="72">
        <v>4300</v>
      </c>
      <c r="D243" s="75" t="s">
        <v>179</v>
      </c>
      <c r="E243" s="74">
        <v>35400</v>
      </c>
      <c r="F243" s="74">
        <v>35400</v>
      </c>
      <c r="G243" s="74"/>
      <c r="H243" s="74"/>
      <c r="I243" s="74"/>
      <c r="J243" s="74"/>
      <c r="K243" s="74"/>
      <c r="L243" s="74"/>
    </row>
    <row r="244" spans="1:12" ht="36.75">
      <c r="A244" s="72"/>
      <c r="B244" s="72"/>
      <c r="C244" s="72">
        <v>4360</v>
      </c>
      <c r="D244" s="75" t="s">
        <v>213</v>
      </c>
      <c r="E244" s="74">
        <v>600</v>
      </c>
      <c r="F244" s="74">
        <v>600</v>
      </c>
      <c r="G244" s="74"/>
      <c r="H244" s="74"/>
      <c r="I244" s="74"/>
      <c r="J244" s="74"/>
      <c r="K244" s="74"/>
      <c r="L244" s="74"/>
    </row>
    <row r="245" spans="1:12" ht="12.75">
      <c r="A245" s="72"/>
      <c r="B245" s="72"/>
      <c r="C245" s="72">
        <v>4430</v>
      </c>
      <c r="D245" s="75" t="s">
        <v>170</v>
      </c>
      <c r="E245" s="74">
        <v>2850</v>
      </c>
      <c r="F245" s="74">
        <v>2850</v>
      </c>
      <c r="G245" s="74"/>
      <c r="H245" s="74"/>
      <c r="I245" s="74"/>
      <c r="J245" s="74"/>
      <c r="K245" s="74"/>
      <c r="L245" s="74"/>
    </row>
    <row r="246" spans="1:12" ht="24.75">
      <c r="A246" s="72"/>
      <c r="B246" s="72"/>
      <c r="C246" s="72">
        <v>4440</v>
      </c>
      <c r="D246" s="75" t="s">
        <v>208</v>
      </c>
      <c r="E246" s="74">
        <v>854</v>
      </c>
      <c r="F246" s="74">
        <v>854</v>
      </c>
      <c r="G246" s="74"/>
      <c r="H246" s="74"/>
      <c r="I246" s="74"/>
      <c r="J246" s="74"/>
      <c r="K246" s="74"/>
      <c r="L246" s="74"/>
    </row>
    <row r="247" spans="1:12" ht="12.75">
      <c r="A247" s="72"/>
      <c r="B247" s="72"/>
      <c r="C247" s="93"/>
      <c r="D247" s="73" t="s">
        <v>272</v>
      </c>
      <c r="E247" s="78">
        <f>E236+E237+E238+E239+E240+E241+E242+E243+E244+E245+E246</f>
        <v>127154</v>
      </c>
      <c r="F247" s="78">
        <f>SUM(F236:F246)</f>
        <v>127154</v>
      </c>
      <c r="G247" s="78">
        <f>G236+G237</f>
        <v>27150</v>
      </c>
      <c r="H247" s="78">
        <f>H238+H239</f>
        <v>4700</v>
      </c>
      <c r="I247" s="78">
        <v>0</v>
      </c>
      <c r="J247" s="78">
        <v>0</v>
      </c>
      <c r="K247" s="78">
        <v>0</v>
      </c>
      <c r="L247" s="78">
        <v>0</v>
      </c>
    </row>
    <row r="248" spans="1:12" ht="24.75">
      <c r="A248" s="72"/>
      <c r="B248" s="72">
        <v>80146</v>
      </c>
      <c r="C248" s="72"/>
      <c r="D248" s="75" t="s">
        <v>273</v>
      </c>
      <c r="E248" s="74"/>
      <c r="F248" s="74"/>
      <c r="G248" s="74"/>
      <c r="H248" s="74"/>
      <c r="I248" s="74"/>
      <c r="J248" s="74"/>
      <c r="K248" s="74"/>
      <c r="L248" s="74"/>
    </row>
    <row r="249" spans="1:12" ht="12.75">
      <c r="A249" s="72"/>
      <c r="B249" s="72"/>
      <c r="C249" s="72">
        <v>4300</v>
      </c>
      <c r="D249" s="75" t="s">
        <v>179</v>
      </c>
      <c r="E249" s="74">
        <v>26000</v>
      </c>
      <c r="F249" s="74">
        <v>26000</v>
      </c>
      <c r="G249" s="74"/>
      <c r="H249" s="74"/>
      <c r="I249" s="74"/>
      <c r="J249" s="74"/>
      <c r="K249" s="74"/>
      <c r="L249" s="74"/>
    </row>
    <row r="250" spans="1:12" ht="12.75">
      <c r="A250" s="72"/>
      <c r="B250" s="72"/>
      <c r="C250" s="72">
        <v>4410</v>
      </c>
      <c r="D250" s="75" t="s">
        <v>215</v>
      </c>
      <c r="E250" s="74">
        <v>6800</v>
      </c>
      <c r="F250" s="74">
        <v>6800</v>
      </c>
      <c r="G250" s="74"/>
      <c r="H250" s="74"/>
      <c r="I250" s="74"/>
      <c r="J250" s="74"/>
      <c r="K250" s="74"/>
      <c r="L250" s="74"/>
    </row>
    <row r="251" spans="1:12" ht="12.75">
      <c r="A251" s="72"/>
      <c r="B251" s="72"/>
      <c r="C251" s="72"/>
      <c r="D251" s="73" t="s">
        <v>274</v>
      </c>
      <c r="E251" s="78">
        <f>E248+E249+E250</f>
        <v>32800</v>
      </c>
      <c r="F251" s="78">
        <f>SUM(F249:F250)</f>
        <v>32800</v>
      </c>
      <c r="G251" s="78">
        <v>0</v>
      </c>
      <c r="H251" s="78">
        <v>0</v>
      </c>
      <c r="I251" s="78">
        <v>0</v>
      </c>
      <c r="J251" s="78">
        <v>0</v>
      </c>
      <c r="K251" s="78">
        <v>0</v>
      </c>
      <c r="L251" s="78">
        <v>0</v>
      </c>
    </row>
    <row r="252" spans="1:12" ht="12.75">
      <c r="A252" s="72"/>
      <c r="B252" s="72">
        <v>80195</v>
      </c>
      <c r="C252" s="72"/>
      <c r="D252" s="75" t="s">
        <v>178</v>
      </c>
      <c r="E252" s="74"/>
      <c r="F252" s="74"/>
      <c r="G252" s="74"/>
      <c r="H252" s="74"/>
      <c r="I252" s="74"/>
      <c r="J252" s="74"/>
      <c r="K252" s="74"/>
      <c r="L252" s="74"/>
    </row>
    <row r="253" spans="1:12" ht="24.75">
      <c r="A253" s="72"/>
      <c r="B253" s="72"/>
      <c r="C253" s="72">
        <v>4440</v>
      </c>
      <c r="D253" s="75" t="s">
        <v>208</v>
      </c>
      <c r="E253" s="74">
        <v>63650</v>
      </c>
      <c r="F253" s="74">
        <v>63650</v>
      </c>
      <c r="G253" s="74"/>
      <c r="H253" s="74"/>
      <c r="I253" s="74"/>
      <c r="J253" s="74"/>
      <c r="K253" s="74"/>
      <c r="L253" s="74"/>
    </row>
    <row r="254" spans="1:12" ht="12.75">
      <c r="A254" s="72"/>
      <c r="B254" s="72"/>
      <c r="C254" s="72"/>
      <c r="D254" s="73" t="s">
        <v>275</v>
      </c>
      <c r="E254" s="78">
        <f>E253</f>
        <v>63650</v>
      </c>
      <c r="F254" s="78">
        <f>F253</f>
        <v>63650</v>
      </c>
      <c r="G254" s="78">
        <v>0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</row>
    <row r="255" spans="1:12" ht="21" customHeight="1">
      <c r="A255" s="79">
        <v>801</v>
      </c>
      <c r="B255" s="79"/>
      <c r="C255" s="79"/>
      <c r="D255" s="81" t="s">
        <v>276</v>
      </c>
      <c r="E255" s="82">
        <f>E198+E211+E214+E234+E247+E251+E254</f>
        <v>9675749</v>
      </c>
      <c r="F255" s="82">
        <f>F198+F211+F214+F234+F247+F251+F254</f>
        <v>8786749</v>
      </c>
      <c r="G255" s="82">
        <f>G198+G211+G214+G234+G247+G251+G254</f>
        <v>5468043</v>
      </c>
      <c r="H255" s="82">
        <f>H198+H211+H234+H247+H251+H254</f>
        <v>1115789</v>
      </c>
      <c r="I255" s="82">
        <v>0</v>
      </c>
      <c r="J255" s="82">
        <v>0</v>
      </c>
      <c r="K255" s="82">
        <v>0</v>
      </c>
      <c r="L255" s="82">
        <f>L198</f>
        <v>889000</v>
      </c>
    </row>
    <row r="256" spans="1:12" ht="16.5" customHeight="1">
      <c r="A256" s="94">
        <v>851</v>
      </c>
      <c r="B256" s="94"/>
      <c r="C256" s="94"/>
      <c r="D256" s="84" t="s">
        <v>277</v>
      </c>
      <c r="E256" s="85"/>
      <c r="F256" s="85"/>
      <c r="G256" s="85"/>
      <c r="H256" s="85"/>
      <c r="I256" s="85"/>
      <c r="J256" s="85"/>
      <c r="K256" s="85"/>
      <c r="L256" s="85"/>
    </row>
    <row r="257" spans="1:12" ht="12.75">
      <c r="A257" s="94"/>
      <c r="B257" s="83">
        <v>85153</v>
      </c>
      <c r="C257" s="94"/>
      <c r="D257" s="101" t="s">
        <v>278</v>
      </c>
      <c r="E257" s="85"/>
      <c r="F257" s="85"/>
      <c r="G257" s="85"/>
      <c r="H257" s="85"/>
      <c r="I257" s="85"/>
      <c r="J257" s="85"/>
      <c r="K257" s="85"/>
      <c r="L257" s="85"/>
    </row>
    <row r="258" spans="1:12" ht="12.75">
      <c r="A258" s="94"/>
      <c r="B258" s="94"/>
      <c r="C258" s="83">
        <v>4210</v>
      </c>
      <c r="D258" s="101" t="s">
        <v>182</v>
      </c>
      <c r="E258" s="102">
        <v>500</v>
      </c>
      <c r="F258" s="102">
        <v>500</v>
      </c>
      <c r="G258" s="85"/>
      <c r="H258" s="85"/>
      <c r="I258" s="85"/>
      <c r="J258" s="85"/>
      <c r="K258" s="85"/>
      <c r="L258" s="85"/>
    </row>
    <row r="259" spans="1:12" ht="12.75">
      <c r="A259" s="94"/>
      <c r="B259" s="94"/>
      <c r="C259" s="94"/>
      <c r="D259" s="73" t="s">
        <v>279</v>
      </c>
      <c r="E259" s="85">
        <f>SUM(E258)</f>
        <v>500</v>
      </c>
      <c r="F259" s="85">
        <f>SUM(F258)</f>
        <v>500</v>
      </c>
      <c r="G259" s="85"/>
      <c r="H259" s="85"/>
      <c r="I259" s="85"/>
      <c r="J259" s="85"/>
      <c r="K259" s="85"/>
      <c r="L259" s="85"/>
    </row>
    <row r="260" spans="1:12" ht="24.75">
      <c r="A260" s="72"/>
      <c r="B260" s="72">
        <v>85154</v>
      </c>
      <c r="C260" s="72"/>
      <c r="D260" s="75" t="s">
        <v>280</v>
      </c>
      <c r="E260" s="74"/>
      <c r="F260" s="74"/>
      <c r="G260" s="74"/>
      <c r="H260" s="74"/>
      <c r="I260" s="74"/>
      <c r="J260" s="74"/>
      <c r="K260" s="74"/>
      <c r="L260" s="74"/>
    </row>
    <row r="261" spans="1:12" ht="24.75">
      <c r="A261" s="72"/>
      <c r="B261" s="72"/>
      <c r="C261" s="72">
        <v>3030</v>
      </c>
      <c r="D261" s="75" t="s">
        <v>211</v>
      </c>
      <c r="E261" s="74">
        <v>5880</v>
      </c>
      <c r="F261" s="74">
        <v>5880</v>
      </c>
      <c r="G261" s="74"/>
      <c r="H261" s="74"/>
      <c r="I261" s="74"/>
      <c r="J261" s="74"/>
      <c r="K261" s="74"/>
      <c r="L261" s="74"/>
    </row>
    <row r="262" spans="1:12" ht="12.75">
      <c r="A262" s="72"/>
      <c r="B262" s="72"/>
      <c r="C262" s="72">
        <v>4170</v>
      </c>
      <c r="D262" s="75" t="s">
        <v>190</v>
      </c>
      <c r="E262" s="74">
        <v>0</v>
      </c>
      <c r="F262" s="74">
        <v>0</v>
      </c>
      <c r="G262" s="74"/>
      <c r="H262" s="74"/>
      <c r="I262" s="74"/>
      <c r="J262" s="74"/>
      <c r="K262" s="74"/>
      <c r="L262" s="74"/>
    </row>
    <row r="263" spans="1:12" ht="12.75">
      <c r="A263" s="72"/>
      <c r="B263" s="72"/>
      <c r="C263" s="72">
        <v>4210</v>
      </c>
      <c r="D263" s="75" t="s">
        <v>182</v>
      </c>
      <c r="E263" s="74">
        <v>51620</v>
      </c>
      <c r="F263" s="74">
        <v>51620</v>
      </c>
      <c r="G263" s="74"/>
      <c r="H263" s="74"/>
      <c r="I263" s="74"/>
      <c r="J263" s="74"/>
      <c r="K263" s="74"/>
      <c r="L263" s="74"/>
    </row>
    <row r="264" spans="1:12" ht="12.75">
      <c r="A264" s="72"/>
      <c r="B264" s="72"/>
      <c r="C264" s="72">
        <v>4280</v>
      </c>
      <c r="D264" s="75" t="s">
        <v>223</v>
      </c>
      <c r="E264" s="74">
        <v>1000</v>
      </c>
      <c r="F264" s="74">
        <v>1000</v>
      </c>
      <c r="G264" s="74"/>
      <c r="H264" s="74"/>
      <c r="I264" s="74"/>
      <c r="J264" s="74"/>
      <c r="K264" s="74"/>
      <c r="L264" s="74"/>
    </row>
    <row r="265" spans="1:12" ht="12.75">
      <c r="A265" s="72"/>
      <c r="B265" s="72"/>
      <c r="C265" s="72">
        <v>4300</v>
      </c>
      <c r="D265" s="75" t="s">
        <v>179</v>
      </c>
      <c r="E265" s="74">
        <v>51000</v>
      </c>
      <c r="F265" s="74">
        <v>51000</v>
      </c>
      <c r="G265" s="74"/>
      <c r="H265" s="74"/>
      <c r="I265" s="74"/>
      <c r="J265" s="74"/>
      <c r="K265" s="74"/>
      <c r="L265" s="74"/>
    </row>
    <row r="266" spans="1:12" ht="12" customHeight="1">
      <c r="A266" s="72"/>
      <c r="B266" s="72"/>
      <c r="C266" s="93"/>
      <c r="D266" s="73" t="s">
        <v>281</v>
      </c>
      <c r="E266" s="78">
        <f>SUM(E261:E265)</f>
        <v>109500</v>
      </c>
      <c r="F266" s="78">
        <f>SUM(F261:F265)</f>
        <v>109500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</row>
    <row r="267" spans="1:12" ht="13.5" customHeight="1">
      <c r="A267" s="72"/>
      <c r="B267" s="72">
        <v>85195</v>
      </c>
      <c r="C267" s="72"/>
      <c r="D267" s="75" t="s">
        <v>178</v>
      </c>
      <c r="E267" s="74"/>
      <c r="F267" s="74"/>
      <c r="G267" s="74"/>
      <c r="H267" s="74"/>
      <c r="I267" s="74"/>
      <c r="J267" s="74"/>
      <c r="K267" s="74"/>
      <c r="L267" s="74"/>
    </row>
    <row r="268" spans="1:12" ht="12.75">
      <c r="A268" s="72"/>
      <c r="B268" s="72"/>
      <c r="C268" s="72">
        <v>4170</v>
      </c>
      <c r="D268" s="75" t="s">
        <v>190</v>
      </c>
      <c r="E268" s="74">
        <v>1000</v>
      </c>
      <c r="F268" s="74">
        <v>1000</v>
      </c>
      <c r="G268" s="74">
        <v>1000</v>
      </c>
      <c r="H268" s="74"/>
      <c r="I268" s="74"/>
      <c r="J268" s="74"/>
      <c r="K268" s="74"/>
      <c r="L268" s="74"/>
    </row>
    <row r="269" spans="1:12" ht="12.75">
      <c r="A269" s="72"/>
      <c r="B269" s="72"/>
      <c r="C269" s="72">
        <v>4210</v>
      </c>
      <c r="D269" s="75" t="s">
        <v>182</v>
      </c>
      <c r="E269" s="74">
        <v>12000</v>
      </c>
      <c r="F269" s="74">
        <v>12000</v>
      </c>
      <c r="G269" s="74"/>
      <c r="H269" s="74"/>
      <c r="I269" s="74"/>
      <c r="J269" s="74"/>
      <c r="K269" s="74"/>
      <c r="L269" s="74"/>
    </row>
    <row r="270" spans="1:12" ht="12.75">
      <c r="A270" s="72"/>
      <c r="B270" s="72"/>
      <c r="C270" s="72">
        <v>4260</v>
      </c>
      <c r="D270" s="75" t="s">
        <v>191</v>
      </c>
      <c r="E270" s="74">
        <v>3000</v>
      </c>
      <c r="F270" s="74">
        <v>3000</v>
      </c>
      <c r="G270" s="74"/>
      <c r="H270" s="74"/>
      <c r="I270" s="74"/>
      <c r="J270" s="74"/>
      <c r="K270" s="74"/>
      <c r="L270" s="74"/>
    </row>
    <row r="271" spans="1:12" ht="12.75">
      <c r="A271" s="72"/>
      <c r="B271" s="72"/>
      <c r="C271" s="72">
        <v>4300</v>
      </c>
      <c r="D271" s="75" t="s">
        <v>179</v>
      </c>
      <c r="E271" s="74">
        <v>9000</v>
      </c>
      <c r="F271" s="74">
        <v>9000</v>
      </c>
      <c r="G271" s="74"/>
      <c r="H271" s="74"/>
      <c r="I271" s="74"/>
      <c r="J271" s="74"/>
      <c r="K271" s="74"/>
      <c r="L271" s="74"/>
    </row>
    <row r="272" spans="1:12" ht="12.75">
      <c r="A272" s="72"/>
      <c r="B272" s="72"/>
      <c r="C272" s="72"/>
      <c r="D272" s="73" t="s">
        <v>282</v>
      </c>
      <c r="E272" s="78">
        <f>E268+E269+E270+E271</f>
        <v>25000</v>
      </c>
      <c r="F272" s="78">
        <f>SUM(F268:F271)</f>
        <v>25000</v>
      </c>
      <c r="G272" s="78">
        <f>G268</f>
        <v>1000</v>
      </c>
      <c r="H272" s="78">
        <v>0</v>
      </c>
      <c r="I272" s="78">
        <v>0</v>
      </c>
      <c r="J272" s="78">
        <v>0</v>
      </c>
      <c r="K272" s="78">
        <v>0</v>
      </c>
      <c r="L272" s="78">
        <v>0</v>
      </c>
    </row>
    <row r="273" spans="1:12" ht="18.75" customHeight="1">
      <c r="A273" s="79">
        <v>851</v>
      </c>
      <c r="B273" s="79"/>
      <c r="C273" s="79"/>
      <c r="D273" s="81" t="s">
        <v>283</v>
      </c>
      <c r="E273" s="82">
        <f>E259+E266+E272</f>
        <v>135000</v>
      </c>
      <c r="F273" s="82">
        <f>F259+F266+F272</f>
        <v>135000</v>
      </c>
      <c r="G273" s="82">
        <f>G266+G272</f>
        <v>1000</v>
      </c>
      <c r="H273" s="82">
        <f>H266+H272</f>
        <v>0</v>
      </c>
      <c r="I273" s="82">
        <v>0</v>
      </c>
      <c r="J273" s="82">
        <v>0</v>
      </c>
      <c r="K273" s="82">
        <v>0</v>
      </c>
      <c r="L273" s="82">
        <v>0</v>
      </c>
    </row>
    <row r="274" spans="1:12" ht="21" customHeight="1">
      <c r="A274" s="94">
        <v>852</v>
      </c>
      <c r="B274" s="94"/>
      <c r="C274" s="94"/>
      <c r="D274" s="84" t="s">
        <v>122</v>
      </c>
      <c r="E274" s="85"/>
      <c r="F274" s="85"/>
      <c r="G274" s="85"/>
      <c r="H274" s="85"/>
      <c r="I274" s="85"/>
      <c r="J274" s="85"/>
      <c r="K274" s="85"/>
      <c r="L274" s="85"/>
    </row>
    <row r="275" spans="1:12" ht="60.75">
      <c r="A275" s="72"/>
      <c r="B275" s="72">
        <v>85212</v>
      </c>
      <c r="C275" s="72"/>
      <c r="D275" s="75" t="s">
        <v>284</v>
      </c>
      <c r="E275" s="74"/>
      <c r="F275" s="74"/>
      <c r="G275" s="74"/>
      <c r="H275" s="74"/>
      <c r="I275" s="74"/>
      <c r="J275" s="74"/>
      <c r="K275" s="74"/>
      <c r="L275" s="74"/>
    </row>
    <row r="276" spans="1:12" ht="24.75">
      <c r="A276" s="72"/>
      <c r="B276" s="72"/>
      <c r="C276" s="72">
        <v>3020</v>
      </c>
      <c r="D276" s="75" t="s">
        <v>243</v>
      </c>
      <c r="E276" s="74">
        <v>500</v>
      </c>
      <c r="F276" s="74">
        <v>500</v>
      </c>
      <c r="G276" s="74"/>
      <c r="H276" s="74"/>
      <c r="I276" s="74"/>
      <c r="J276" s="74"/>
      <c r="K276" s="74"/>
      <c r="L276" s="74"/>
    </row>
    <row r="277" spans="1:12" ht="12.75">
      <c r="A277" s="72"/>
      <c r="B277" s="72"/>
      <c r="C277" s="72">
        <v>3110</v>
      </c>
      <c r="D277" s="75" t="s">
        <v>285</v>
      </c>
      <c r="E277" s="74">
        <v>3740100</v>
      </c>
      <c r="F277" s="74">
        <v>3740100</v>
      </c>
      <c r="G277" s="74"/>
      <c r="H277" s="74"/>
      <c r="I277" s="74"/>
      <c r="J277" s="74"/>
      <c r="K277" s="74"/>
      <c r="L277" s="74"/>
    </row>
    <row r="278" spans="1:12" ht="12.75">
      <c r="A278" s="72"/>
      <c r="B278" s="72"/>
      <c r="C278" s="72">
        <v>4010</v>
      </c>
      <c r="D278" s="75" t="s">
        <v>204</v>
      </c>
      <c r="E278" s="74">
        <v>62010</v>
      </c>
      <c r="F278" s="74">
        <v>62010</v>
      </c>
      <c r="G278" s="74">
        <v>62010</v>
      </c>
      <c r="H278" s="74"/>
      <c r="I278" s="74"/>
      <c r="J278" s="74"/>
      <c r="K278" s="74"/>
      <c r="L278" s="74"/>
    </row>
    <row r="279" spans="1:12" ht="12.75">
      <c r="A279" s="72"/>
      <c r="B279" s="72"/>
      <c r="C279" s="72">
        <v>4040</v>
      </c>
      <c r="D279" s="75" t="s">
        <v>205</v>
      </c>
      <c r="E279" s="74">
        <v>3900</v>
      </c>
      <c r="F279" s="74">
        <v>3900</v>
      </c>
      <c r="G279" s="74">
        <v>3900</v>
      </c>
      <c r="H279" s="74"/>
      <c r="I279" s="74"/>
      <c r="J279" s="74"/>
      <c r="K279" s="74"/>
      <c r="L279" s="74"/>
    </row>
    <row r="280" spans="1:12" ht="12.75">
      <c r="A280" s="72"/>
      <c r="B280" s="72"/>
      <c r="C280" s="72">
        <v>4110</v>
      </c>
      <c r="D280" s="75" t="s">
        <v>206</v>
      </c>
      <c r="E280" s="74">
        <v>54600</v>
      </c>
      <c r="F280" s="74">
        <v>54600</v>
      </c>
      <c r="G280" s="74"/>
      <c r="H280" s="74">
        <v>54600</v>
      </c>
      <c r="I280" s="74"/>
      <c r="J280" s="74"/>
      <c r="K280" s="74"/>
      <c r="L280" s="74"/>
    </row>
    <row r="281" spans="1:12" ht="12.75">
      <c r="A281" s="72"/>
      <c r="B281" s="72"/>
      <c r="C281" s="72">
        <v>4120</v>
      </c>
      <c r="D281" s="75" t="s">
        <v>207</v>
      </c>
      <c r="E281" s="74">
        <v>1600</v>
      </c>
      <c r="F281" s="74">
        <v>1600</v>
      </c>
      <c r="G281" s="74"/>
      <c r="H281" s="74">
        <v>1600</v>
      </c>
      <c r="I281" s="74"/>
      <c r="J281" s="74"/>
      <c r="K281" s="74"/>
      <c r="L281" s="74"/>
    </row>
    <row r="282" spans="1:12" ht="12.75">
      <c r="A282" s="72"/>
      <c r="B282" s="72"/>
      <c r="C282" s="72">
        <v>4210</v>
      </c>
      <c r="D282" s="75" t="s">
        <v>182</v>
      </c>
      <c r="E282" s="74">
        <v>6500</v>
      </c>
      <c r="F282" s="74">
        <v>6500</v>
      </c>
      <c r="G282" s="74"/>
      <c r="H282" s="74"/>
      <c r="I282" s="74"/>
      <c r="J282" s="74"/>
      <c r="K282" s="74"/>
      <c r="L282" s="74"/>
    </row>
    <row r="283" spans="1:12" ht="12.75">
      <c r="A283" s="72"/>
      <c r="B283" s="72"/>
      <c r="C283" s="72">
        <v>4280</v>
      </c>
      <c r="D283" s="75" t="s">
        <v>223</v>
      </c>
      <c r="E283" s="74">
        <v>100</v>
      </c>
      <c r="F283" s="74">
        <v>100</v>
      </c>
      <c r="G283" s="74"/>
      <c r="H283" s="74"/>
      <c r="I283" s="74"/>
      <c r="J283" s="74"/>
      <c r="K283" s="74"/>
      <c r="L283" s="74"/>
    </row>
    <row r="284" spans="1:12" ht="12.75">
      <c r="A284" s="72"/>
      <c r="B284" s="72"/>
      <c r="C284" s="72">
        <v>4300</v>
      </c>
      <c r="D284" s="75" t="s">
        <v>179</v>
      </c>
      <c r="E284" s="74">
        <v>22872</v>
      </c>
      <c r="F284" s="74">
        <v>22872</v>
      </c>
      <c r="G284" s="74"/>
      <c r="H284" s="74"/>
      <c r="I284" s="74"/>
      <c r="J284" s="74"/>
      <c r="K284" s="74"/>
      <c r="L284" s="74"/>
    </row>
    <row r="285" spans="1:12" ht="36.75">
      <c r="A285" s="72"/>
      <c r="B285" s="72"/>
      <c r="C285" s="72">
        <v>4370</v>
      </c>
      <c r="D285" s="75" t="s">
        <v>286</v>
      </c>
      <c r="E285" s="74">
        <v>300</v>
      </c>
      <c r="F285" s="74">
        <v>300</v>
      </c>
      <c r="G285" s="74"/>
      <c r="H285" s="74"/>
      <c r="I285" s="74"/>
      <c r="J285" s="74"/>
      <c r="K285" s="74"/>
      <c r="L285" s="74"/>
    </row>
    <row r="286" spans="1:12" ht="12.75">
      <c r="A286" s="72"/>
      <c r="B286" s="72"/>
      <c r="C286" s="72">
        <v>4410</v>
      </c>
      <c r="D286" s="75" t="s">
        <v>215</v>
      </c>
      <c r="E286" s="74">
        <v>300</v>
      </c>
      <c r="F286" s="74">
        <v>300</v>
      </c>
      <c r="G286" s="74"/>
      <c r="H286" s="74"/>
      <c r="I286" s="74"/>
      <c r="J286" s="74"/>
      <c r="K286" s="74"/>
      <c r="L286" s="74"/>
    </row>
    <row r="287" spans="1:12" ht="24.75">
      <c r="A287" s="72"/>
      <c r="B287" s="72"/>
      <c r="C287" s="72">
        <v>4440</v>
      </c>
      <c r="D287" s="75" t="s">
        <v>208</v>
      </c>
      <c r="E287" s="74">
        <v>3218</v>
      </c>
      <c r="F287" s="74">
        <v>3218</v>
      </c>
      <c r="G287" s="74"/>
      <c r="H287" s="74"/>
      <c r="I287" s="74"/>
      <c r="J287" s="74"/>
      <c r="K287" s="74"/>
      <c r="L287" s="74"/>
    </row>
    <row r="288" spans="1:12" ht="24.75">
      <c r="A288" s="72"/>
      <c r="B288" s="72"/>
      <c r="C288" s="72">
        <v>4750</v>
      </c>
      <c r="D288" s="75" t="s">
        <v>218</v>
      </c>
      <c r="E288" s="74">
        <v>4000</v>
      </c>
      <c r="F288" s="74">
        <v>4000</v>
      </c>
      <c r="G288" s="74"/>
      <c r="H288" s="74"/>
      <c r="I288" s="74"/>
      <c r="J288" s="74"/>
      <c r="K288" s="74"/>
      <c r="L288" s="74"/>
    </row>
    <row r="289" spans="1:12" ht="12.75">
      <c r="A289" s="72"/>
      <c r="B289" s="72"/>
      <c r="C289" s="72"/>
      <c r="D289" s="73" t="s">
        <v>287</v>
      </c>
      <c r="E289" s="78">
        <f>SUM(E276:E288)</f>
        <v>3900000</v>
      </c>
      <c r="F289" s="78">
        <f>SUM(F276:F288)</f>
        <v>3900000</v>
      </c>
      <c r="G289" s="78">
        <f>SUM(G276:G288)</f>
        <v>65910</v>
      </c>
      <c r="H289" s="78">
        <f>SUM(H276:H288)</f>
        <v>56200</v>
      </c>
      <c r="I289" s="78">
        <v>0</v>
      </c>
      <c r="J289" s="78">
        <v>0</v>
      </c>
      <c r="K289" s="78">
        <v>0</v>
      </c>
      <c r="L289" s="78">
        <v>0</v>
      </c>
    </row>
    <row r="290" spans="1:12" ht="72.75">
      <c r="A290" s="72"/>
      <c r="B290" s="72">
        <v>85213</v>
      </c>
      <c r="C290" s="72"/>
      <c r="D290" s="75" t="s">
        <v>288</v>
      </c>
      <c r="E290" s="74"/>
      <c r="F290" s="74"/>
      <c r="G290" s="74"/>
      <c r="H290" s="74"/>
      <c r="I290" s="74"/>
      <c r="J290" s="74"/>
      <c r="K290" s="74"/>
      <c r="L290" s="74"/>
    </row>
    <row r="291" spans="1:12" ht="12.75">
      <c r="A291" s="72"/>
      <c r="B291" s="72"/>
      <c r="C291" s="72">
        <v>4130</v>
      </c>
      <c r="D291" s="75" t="s">
        <v>289</v>
      </c>
      <c r="E291" s="74">
        <v>19000</v>
      </c>
      <c r="F291" s="74">
        <v>19000</v>
      </c>
      <c r="G291" s="74">
        <v>19000</v>
      </c>
      <c r="H291" s="74"/>
      <c r="I291" s="74"/>
      <c r="J291" s="74"/>
      <c r="K291" s="74"/>
      <c r="L291" s="74"/>
    </row>
    <row r="292" spans="1:12" ht="12.75">
      <c r="A292" s="72"/>
      <c r="B292" s="72"/>
      <c r="C292" s="93"/>
      <c r="D292" s="73" t="s">
        <v>290</v>
      </c>
      <c r="E292" s="78">
        <f>E291</f>
        <v>19000</v>
      </c>
      <c r="F292" s="78">
        <f>F291</f>
        <v>19000</v>
      </c>
      <c r="G292" s="78">
        <v>19000</v>
      </c>
      <c r="H292" s="78">
        <v>0</v>
      </c>
      <c r="I292" s="78">
        <v>0</v>
      </c>
      <c r="J292" s="78">
        <v>0</v>
      </c>
      <c r="K292" s="78">
        <v>0</v>
      </c>
      <c r="L292" s="78">
        <v>0</v>
      </c>
    </row>
    <row r="293" spans="1:12" ht="36.75">
      <c r="A293" s="72"/>
      <c r="B293" s="72">
        <v>85214</v>
      </c>
      <c r="C293" s="72"/>
      <c r="D293" s="75" t="s">
        <v>291</v>
      </c>
      <c r="E293" s="74"/>
      <c r="F293" s="74"/>
      <c r="G293" s="74"/>
      <c r="H293" s="74"/>
      <c r="I293" s="74"/>
      <c r="J293" s="74"/>
      <c r="K293" s="74"/>
      <c r="L293" s="74"/>
    </row>
    <row r="294" spans="1:12" ht="12.75">
      <c r="A294" s="72"/>
      <c r="B294" s="72"/>
      <c r="C294" s="72">
        <v>3110</v>
      </c>
      <c r="D294" s="75" t="s">
        <v>285</v>
      </c>
      <c r="E294" s="74">
        <v>752000</v>
      </c>
      <c r="F294" s="74">
        <v>752000</v>
      </c>
      <c r="G294" s="74"/>
      <c r="H294" s="74"/>
      <c r="I294" s="74"/>
      <c r="J294" s="74"/>
      <c r="K294" s="74"/>
      <c r="L294" s="74"/>
    </row>
    <row r="295" spans="1:12" ht="12.75">
      <c r="A295" s="72"/>
      <c r="B295" s="72"/>
      <c r="C295" s="72">
        <v>4300</v>
      </c>
      <c r="D295" s="75" t="s">
        <v>179</v>
      </c>
      <c r="E295" s="74">
        <v>5000</v>
      </c>
      <c r="F295" s="74">
        <v>5000</v>
      </c>
      <c r="G295" s="74"/>
      <c r="H295" s="74"/>
      <c r="I295" s="74"/>
      <c r="J295" s="74"/>
      <c r="K295" s="74"/>
      <c r="L295" s="74"/>
    </row>
    <row r="296" spans="1:12" ht="36.75">
      <c r="A296" s="72"/>
      <c r="B296" s="72"/>
      <c r="C296" s="72">
        <v>4330</v>
      </c>
      <c r="D296" s="75" t="s">
        <v>292</v>
      </c>
      <c r="E296" s="74">
        <v>225000</v>
      </c>
      <c r="F296" s="74">
        <v>225000</v>
      </c>
      <c r="G296" s="74"/>
      <c r="H296" s="74"/>
      <c r="I296" s="74"/>
      <c r="J296" s="74"/>
      <c r="K296" s="74"/>
      <c r="L296" s="74"/>
    </row>
    <row r="297" spans="1:12" ht="12.75">
      <c r="A297" s="72"/>
      <c r="B297" s="72"/>
      <c r="C297" s="72"/>
      <c r="D297" s="73" t="s">
        <v>293</v>
      </c>
      <c r="E297" s="78">
        <f>SUM(E294:E296)</f>
        <v>982000</v>
      </c>
      <c r="F297" s="78">
        <f>SUM(F294:F296)</f>
        <v>982000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8">
        <v>0</v>
      </c>
    </row>
    <row r="298" spans="1:12" ht="12.75">
      <c r="A298" s="72"/>
      <c r="B298" s="72">
        <v>85215</v>
      </c>
      <c r="C298" s="72"/>
      <c r="D298" s="75" t="s">
        <v>294</v>
      </c>
      <c r="E298" s="74"/>
      <c r="F298" s="74"/>
      <c r="G298" s="74"/>
      <c r="H298" s="74"/>
      <c r="I298" s="74"/>
      <c r="J298" s="74"/>
      <c r="K298" s="74"/>
      <c r="L298" s="74"/>
    </row>
    <row r="299" spans="1:12" ht="12.75">
      <c r="A299" s="72"/>
      <c r="B299" s="72"/>
      <c r="C299" s="72">
        <v>3110</v>
      </c>
      <c r="D299" s="75" t="s">
        <v>285</v>
      </c>
      <c r="E299" s="74">
        <v>80000</v>
      </c>
      <c r="F299" s="74">
        <v>80000</v>
      </c>
      <c r="G299" s="74"/>
      <c r="H299" s="74"/>
      <c r="I299" s="74"/>
      <c r="J299" s="74"/>
      <c r="K299" s="74"/>
      <c r="L299" s="74"/>
    </row>
    <row r="300" spans="1:12" ht="12.75">
      <c r="A300" s="72"/>
      <c r="B300" s="72"/>
      <c r="C300" s="72"/>
      <c r="D300" s="73" t="s">
        <v>295</v>
      </c>
      <c r="E300" s="78">
        <f>E299</f>
        <v>80000</v>
      </c>
      <c r="F300" s="78">
        <f>F299</f>
        <v>80000</v>
      </c>
      <c r="G300" s="78">
        <v>0</v>
      </c>
      <c r="H300" s="78">
        <v>0</v>
      </c>
      <c r="I300" s="78">
        <v>0</v>
      </c>
      <c r="J300" s="78">
        <v>0</v>
      </c>
      <c r="K300" s="78">
        <v>0</v>
      </c>
      <c r="L300" s="78">
        <v>0</v>
      </c>
    </row>
    <row r="301" spans="1:12" ht="12.75">
      <c r="A301" s="72"/>
      <c r="B301" s="72">
        <v>85219</v>
      </c>
      <c r="C301" s="72"/>
      <c r="D301" s="75" t="s">
        <v>296</v>
      </c>
      <c r="E301" s="74"/>
      <c r="F301" s="74"/>
      <c r="G301" s="74"/>
      <c r="H301" s="74"/>
      <c r="I301" s="74"/>
      <c r="J301" s="74"/>
      <c r="K301" s="74"/>
      <c r="L301" s="74"/>
    </row>
    <row r="302" spans="1:12" ht="24.75">
      <c r="A302" s="72"/>
      <c r="B302" s="72"/>
      <c r="C302" s="72">
        <v>3020</v>
      </c>
      <c r="D302" s="75" t="s">
        <v>221</v>
      </c>
      <c r="E302" s="74">
        <v>2000</v>
      </c>
      <c r="F302" s="74">
        <v>2000</v>
      </c>
      <c r="G302" s="74"/>
      <c r="H302" s="74"/>
      <c r="I302" s="74"/>
      <c r="J302" s="74"/>
      <c r="K302" s="74"/>
      <c r="L302" s="74"/>
    </row>
    <row r="303" spans="1:12" ht="12.75">
      <c r="A303" s="72"/>
      <c r="B303" s="72"/>
      <c r="C303" s="72">
        <v>4010</v>
      </c>
      <c r="D303" s="75" t="s">
        <v>204</v>
      </c>
      <c r="E303" s="74">
        <v>327200</v>
      </c>
      <c r="F303" s="74">
        <v>327200</v>
      </c>
      <c r="G303" s="74">
        <v>327200</v>
      </c>
      <c r="H303" s="74"/>
      <c r="I303" s="74"/>
      <c r="J303" s="74"/>
      <c r="K303" s="74"/>
      <c r="L303" s="74"/>
    </row>
    <row r="304" spans="1:12" ht="12.75">
      <c r="A304" s="72"/>
      <c r="B304" s="72"/>
      <c r="C304" s="72">
        <v>4040</v>
      </c>
      <c r="D304" s="75" t="s">
        <v>205</v>
      </c>
      <c r="E304" s="74">
        <v>25000</v>
      </c>
      <c r="F304" s="74">
        <v>25000</v>
      </c>
      <c r="G304" s="74">
        <v>25000</v>
      </c>
      <c r="H304" s="74"/>
      <c r="I304" s="74"/>
      <c r="J304" s="74"/>
      <c r="K304" s="74"/>
      <c r="L304" s="74"/>
    </row>
    <row r="305" spans="1:12" ht="12.75">
      <c r="A305" s="72"/>
      <c r="B305" s="72"/>
      <c r="C305" s="72">
        <v>4110</v>
      </c>
      <c r="D305" s="75" t="s">
        <v>206</v>
      </c>
      <c r="E305" s="74">
        <v>60200</v>
      </c>
      <c r="F305" s="74">
        <v>60200</v>
      </c>
      <c r="G305" s="74"/>
      <c r="H305" s="74">
        <v>60200</v>
      </c>
      <c r="I305" s="74"/>
      <c r="J305" s="74"/>
      <c r="K305" s="74"/>
      <c r="L305" s="74"/>
    </row>
    <row r="306" spans="1:12" ht="12.75">
      <c r="A306" s="72"/>
      <c r="B306" s="72"/>
      <c r="C306" s="72">
        <v>4120</v>
      </c>
      <c r="D306" s="75" t="s">
        <v>207</v>
      </c>
      <c r="E306" s="74">
        <v>8900</v>
      </c>
      <c r="F306" s="74">
        <v>8900</v>
      </c>
      <c r="G306" s="74"/>
      <c r="H306" s="74">
        <v>8900</v>
      </c>
      <c r="I306" s="74"/>
      <c r="J306" s="74"/>
      <c r="K306" s="74"/>
      <c r="L306" s="74"/>
    </row>
    <row r="307" spans="1:12" ht="12.75">
      <c r="A307" s="72"/>
      <c r="B307" s="72"/>
      <c r="C307" s="72">
        <v>4170</v>
      </c>
      <c r="D307" s="75" t="s">
        <v>190</v>
      </c>
      <c r="E307" s="74">
        <v>6000</v>
      </c>
      <c r="F307" s="74">
        <v>6000</v>
      </c>
      <c r="G307" s="74">
        <v>6000</v>
      </c>
      <c r="H307" s="74"/>
      <c r="I307" s="74"/>
      <c r="J307" s="74"/>
      <c r="K307" s="74"/>
      <c r="L307" s="74"/>
    </row>
    <row r="308" spans="1:12" ht="12.75">
      <c r="A308" s="72"/>
      <c r="B308" s="72"/>
      <c r="C308" s="72">
        <v>4210</v>
      </c>
      <c r="D308" s="75" t="s">
        <v>182</v>
      </c>
      <c r="E308" s="74">
        <v>10000</v>
      </c>
      <c r="F308" s="74">
        <v>10000</v>
      </c>
      <c r="G308" s="74"/>
      <c r="H308" s="74"/>
      <c r="I308" s="74"/>
      <c r="J308" s="74"/>
      <c r="K308" s="74"/>
      <c r="L308" s="74"/>
    </row>
    <row r="309" spans="1:12" ht="12.75">
      <c r="A309" s="72"/>
      <c r="B309" s="72"/>
      <c r="C309" s="72">
        <v>4260</v>
      </c>
      <c r="D309" s="75" t="s">
        <v>191</v>
      </c>
      <c r="E309" s="74">
        <v>1500</v>
      </c>
      <c r="F309" s="74">
        <v>1500</v>
      </c>
      <c r="G309" s="74"/>
      <c r="H309" s="74"/>
      <c r="I309" s="74"/>
      <c r="J309" s="74"/>
      <c r="K309" s="74"/>
      <c r="L309" s="74"/>
    </row>
    <row r="310" spans="1:12" ht="12.75">
      <c r="A310" s="72"/>
      <c r="B310" s="72"/>
      <c r="C310" s="72">
        <v>4280</v>
      </c>
      <c r="D310" s="75" t="s">
        <v>223</v>
      </c>
      <c r="E310" s="74">
        <v>500</v>
      </c>
      <c r="F310" s="74">
        <v>500</v>
      </c>
      <c r="G310" s="74"/>
      <c r="H310" s="74"/>
      <c r="I310" s="74"/>
      <c r="J310" s="74"/>
      <c r="K310" s="74"/>
      <c r="L310" s="74"/>
    </row>
    <row r="311" spans="1:12" ht="12.75">
      <c r="A311" s="72"/>
      <c r="B311" s="72"/>
      <c r="C311" s="72">
        <v>4300</v>
      </c>
      <c r="D311" s="75" t="s">
        <v>179</v>
      </c>
      <c r="E311" s="74">
        <v>31000</v>
      </c>
      <c r="F311" s="74">
        <v>31000</v>
      </c>
      <c r="G311" s="74"/>
      <c r="H311" s="74"/>
      <c r="I311" s="74"/>
      <c r="J311" s="74"/>
      <c r="K311" s="74"/>
      <c r="L311" s="74"/>
    </row>
    <row r="312" spans="1:12" ht="36.75">
      <c r="A312" s="72"/>
      <c r="B312" s="72"/>
      <c r="C312" s="72">
        <v>4370</v>
      </c>
      <c r="D312" s="75" t="s">
        <v>214</v>
      </c>
      <c r="E312" s="74">
        <v>4800</v>
      </c>
      <c r="F312" s="74">
        <v>4800</v>
      </c>
      <c r="G312" s="74"/>
      <c r="H312" s="74"/>
      <c r="I312" s="74"/>
      <c r="J312" s="74"/>
      <c r="K312" s="74"/>
      <c r="L312" s="74"/>
    </row>
    <row r="313" spans="1:12" ht="36.75">
      <c r="A313" s="72"/>
      <c r="B313" s="72"/>
      <c r="C313" s="72">
        <v>4400</v>
      </c>
      <c r="D313" s="75" t="s">
        <v>226</v>
      </c>
      <c r="E313" s="74">
        <v>20000</v>
      </c>
      <c r="F313" s="74">
        <v>20000</v>
      </c>
      <c r="G313" s="74"/>
      <c r="H313" s="74"/>
      <c r="I313" s="74"/>
      <c r="J313" s="74"/>
      <c r="K313" s="74"/>
      <c r="L313" s="74"/>
    </row>
    <row r="314" spans="1:12" ht="12.75">
      <c r="A314" s="72"/>
      <c r="B314" s="72"/>
      <c r="C314" s="72">
        <v>4410</v>
      </c>
      <c r="D314" s="75" t="s">
        <v>215</v>
      </c>
      <c r="E314" s="74">
        <v>1500</v>
      </c>
      <c r="F314" s="74">
        <v>1500</v>
      </c>
      <c r="G314" s="74"/>
      <c r="H314" s="74"/>
      <c r="I314" s="74"/>
      <c r="J314" s="74"/>
      <c r="K314" s="74"/>
      <c r="L314" s="74"/>
    </row>
    <row r="315" spans="1:12" ht="24.75">
      <c r="A315" s="72"/>
      <c r="B315" s="72"/>
      <c r="C315" s="72">
        <v>4440</v>
      </c>
      <c r="D315" s="75" t="s">
        <v>208</v>
      </c>
      <c r="E315" s="74">
        <v>10000</v>
      </c>
      <c r="F315" s="74">
        <v>10000</v>
      </c>
      <c r="G315" s="74"/>
      <c r="H315" s="74"/>
      <c r="I315" s="74"/>
      <c r="J315" s="74"/>
      <c r="K315" s="74"/>
      <c r="L315" s="74"/>
    </row>
    <row r="316" spans="1:12" ht="36.75">
      <c r="A316" s="72"/>
      <c r="B316" s="72"/>
      <c r="C316" s="72">
        <v>4740</v>
      </c>
      <c r="D316" s="75" t="s">
        <v>230</v>
      </c>
      <c r="E316" s="74">
        <v>2000</v>
      </c>
      <c r="F316" s="74">
        <v>2000</v>
      </c>
      <c r="G316" s="74"/>
      <c r="H316" s="74"/>
      <c r="I316" s="74"/>
      <c r="J316" s="74"/>
      <c r="K316" s="74"/>
      <c r="L316" s="74"/>
    </row>
    <row r="317" spans="1:12" ht="24.75">
      <c r="A317" s="72"/>
      <c r="B317" s="72"/>
      <c r="C317" s="72">
        <v>4750</v>
      </c>
      <c r="D317" s="75" t="s">
        <v>218</v>
      </c>
      <c r="E317" s="74">
        <v>3000</v>
      </c>
      <c r="F317" s="74">
        <v>3000</v>
      </c>
      <c r="G317" s="74"/>
      <c r="H317" s="74"/>
      <c r="I317" s="74"/>
      <c r="J317" s="74"/>
      <c r="K317" s="74"/>
      <c r="L317" s="74"/>
    </row>
    <row r="318" spans="1:12" ht="12.75">
      <c r="A318" s="72"/>
      <c r="B318" s="72"/>
      <c r="C318" s="72"/>
      <c r="D318" s="73" t="s">
        <v>297</v>
      </c>
      <c r="E318" s="78">
        <f>SUM(E302:E317)</f>
        <v>513600</v>
      </c>
      <c r="F318" s="78">
        <f>SUM(F302:F317)</f>
        <v>513600</v>
      </c>
      <c r="G318" s="78">
        <f>G303+G304+G307</f>
        <v>358200</v>
      </c>
      <c r="H318" s="78">
        <f>H305+H306</f>
        <v>69100</v>
      </c>
      <c r="I318" s="78">
        <v>0</v>
      </c>
      <c r="J318" s="78">
        <v>0</v>
      </c>
      <c r="K318" s="78">
        <v>0</v>
      </c>
      <c r="L318" s="78">
        <v>0</v>
      </c>
    </row>
    <row r="319" spans="1:12" ht="36.75">
      <c r="A319" s="72"/>
      <c r="B319" s="72">
        <v>85228</v>
      </c>
      <c r="C319" s="72"/>
      <c r="D319" s="75" t="s">
        <v>298</v>
      </c>
      <c r="E319" s="74"/>
      <c r="F319" s="74"/>
      <c r="G319" s="74"/>
      <c r="H319" s="74"/>
      <c r="I319" s="74"/>
      <c r="J319" s="74"/>
      <c r="K319" s="74"/>
      <c r="L319" s="74"/>
    </row>
    <row r="320" spans="1:12" ht="24.75">
      <c r="A320" s="72"/>
      <c r="B320" s="72"/>
      <c r="C320" s="72">
        <v>3020</v>
      </c>
      <c r="D320" s="75" t="s">
        <v>221</v>
      </c>
      <c r="E320" s="74">
        <v>300</v>
      </c>
      <c r="F320" s="74">
        <v>300</v>
      </c>
      <c r="G320" s="74"/>
      <c r="H320" s="74"/>
      <c r="I320" s="74"/>
      <c r="J320" s="74"/>
      <c r="K320" s="74"/>
      <c r="L320" s="74"/>
    </row>
    <row r="321" spans="1:12" ht="12.75">
      <c r="A321" s="72"/>
      <c r="B321" s="72"/>
      <c r="C321" s="72">
        <v>4010</v>
      </c>
      <c r="D321" s="75" t="s">
        <v>204</v>
      </c>
      <c r="E321" s="74">
        <v>14719</v>
      </c>
      <c r="F321" s="74">
        <v>14719</v>
      </c>
      <c r="G321" s="74">
        <v>14719</v>
      </c>
      <c r="H321" s="74"/>
      <c r="I321" s="74"/>
      <c r="J321" s="74"/>
      <c r="K321" s="74"/>
      <c r="L321" s="74"/>
    </row>
    <row r="322" spans="1:12" ht="12.75">
      <c r="A322" s="72"/>
      <c r="B322" s="72"/>
      <c r="C322" s="72">
        <v>4040</v>
      </c>
      <c r="D322" s="75" t="s">
        <v>205</v>
      </c>
      <c r="E322" s="74">
        <v>1430</v>
      </c>
      <c r="F322" s="74">
        <v>1430</v>
      </c>
      <c r="G322" s="74">
        <v>1430</v>
      </c>
      <c r="H322" s="74"/>
      <c r="I322" s="74"/>
      <c r="J322" s="74"/>
      <c r="K322" s="74"/>
      <c r="L322" s="74"/>
    </row>
    <row r="323" spans="1:12" ht="12.75">
      <c r="A323" s="72"/>
      <c r="B323" s="72"/>
      <c r="C323" s="72">
        <v>4110</v>
      </c>
      <c r="D323" s="75" t="s">
        <v>206</v>
      </c>
      <c r="E323" s="74">
        <v>5950</v>
      </c>
      <c r="F323" s="74">
        <v>5950</v>
      </c>
      <c r="G323" s="74"/>
      <c r="H323" s="74">
        <v>5950</v>
      </c>
      <c r="I323" s="74"/>
      <c r="J323" s="74"/>
      <c r="K323" s="74"/>
      <c r="L323" s="74"/>
    </row>
    <row r="324" spans="1:12" ht="12.75">
      <c r="A324" s="72"/>
      <c r="B324" s="72"/>
      <c r="C324" s="72">
        <v>4120</v>
      </c>
      <c r="D324" s="75" t="s">
        <v>207</v>
      </c>
      <c r="E324" s="74">
        <v>800</v>
      </c>
      <c r="F324" s="74">
        <v>800</v>
      </c>
      <c r="G324" s="74"/>
      <c r="H324" s="74">
        <v>800</v>
      </c>
      <c r="I324" s="74"/>
      <c r="J324" s="74"/>
      <c r="K324" s="74"/>
      <c r="L324" s="74"/>
    </row>
    <row r="325" spans="1:12" ht="12.75">
      <c r="A325" s="72"/>
      <c r="B325" s="72"/>
      <c r="C325" s="72">
        <v>4170</v>
      </c>
      <c r="D325" s="75" t="s">
        <v>190</v>
      </c>
      <c r="E325" s="74">
        <v>20000</v>
      </c>
      <c r="F325" s="74">
        <v>20000</v>
      </c>
      <c r="G325" s="74">
        <v>20000</v>
      </c>
      <c r="H325" s="74"/>
      <c r="I325" s="74"/>
      <c r="J325" s="74"/>
      <c r="K325" s="74"/>
      <c r="L325" s="74"/>
    </row>
    <row r="326" spans="1:12" ht="12.75">
      <c r="A326" s="72"/>
      <c r="B326" s="72"/>
      <c r="C326" s="72">
        <v>4300</v>
      </c>
      <c r="D326" s="75" t="s">
        <v>179</v>
      </c>
      <c r="E326" s="74">
        <v>200</v>
      </c>
      <c r="F326" s="74">
        <v>200</v>
      </c>
      <c r="G326" s="74"/>
      <c r="H326" s="74"/>
      <c r="I326" s="74"/>
      <c r="J326" s="74"/>
      <c r="K326" s="74"/>
      <c r="L326" s="74"/>
    </row>
    <row r="327" spans="1:12" ht="12.75">
      <c r="A327" s="72"/>
      <c r="B327" s="72"/>
      <c r="C327" s="72">
        <v>4410</v>
      </c>
      <c r="D327" s="75" t="s">
        <v>215</v>
      </c>
      <c r="E327" s="74">
        <v>500</v>
      </c>
      <c r="F327" s="74">
        <v>500</v>
      </c>
      <c r="G327" s="74"/>
      <c r="H327" s="74"/>
      <c r="I327" s="74"/>
      <c r="J327" s="74"/>
      <c r="K327" s="74"/>
      <c r="L327" s="74"/>
    </row>
    <row r="328" spans="1:12" ht="24.75">
      <c r="A328" s="72"/>
      <c r="B328" s="72"/>
      <c r="C328" s="72">
        <v>4440</v>
      </c>
      <c r="D328" s="75" t="s">
        <v>208</v>
      </c>
      <c r="E328" s="74">
        <v>900</v>
      </c>
      <c r="F328" s="74">
        <v>900</v>
      </c>
      <c r="G328" s="74"/>
      <c r="H328" s="74"/>
      <c r="I328" s="74"/>
      <c r="J328" s="74"/>
      <c r="K328" s="74"/>
      <c r="L328" s="74"/>
    </row>
    <row r="329" spans="1:12" ht="12.75">
      <c r="A329" s="72"/>
      <c r="B329" s="72"/>
      <c r="C329" s="72"/>
      <c r="D329" s="73" t="s">
        <v>299</v>
      </c>
      <c r="E329" s="78">
        <f>E320+E321+E322+E323+E324+E325+E326+E327+E328</f>
        <v>44799</v>
      </c>
      <c r="F329" s="78">
        <f>SUM(F320:F328)</f>
        <v>44799</v>
      </c>
      <c r="G329" s="78">
        <f>G321+G322+G325</f>
        <v>36149</v>
      </c>
      <c r="H329" s="78">
        <f>H323+H324</f>
        <v>6750</v>
      </c>
      <c r="I329" s="78">
        <v>0</v>
      </c>
      <c r="J329" s="78">
        <v>0</v>
      </c>
      <c r="K329" s="78">
        <v>0</v>
      </c>
      <c r="L329" s="78">
        <v>0</v>
      </c>
    </row>
    <row r="330" spans="1:12" ht="12.75">
      <c r="A330" s="72"/>
      <c r="B330" s="72">
        <v>85295</v>
      </c>
      <c r="C330" s="72"/>
      <c r="D330" s="75" t="s">
        <v>178</v>
      </c>
      <c r="E330" s="74"/>
      <c r="F330" s="74"/>
      <c r="G330" s="74"/>
      <c r="H330" s="74"/>
      <c r="I330" s="74"/>
      <c r="J330" s="74"/>
      <c r="K330" s="74"/>
      <c r="L330" s="74"/>
    </row>
    <row r="331" spans="1:12" ht="12.75">
      <c r="A331" s="72"/>
      <c r="B331" s="72"/>
      <c r="C331" s="72">
        <v>3110</v>
      </c>
      <c r="D331" s="75" t="s">
        <v>285</v>
      </c>
      <c r="E331" s="74">
        <v>3400</v>
      </c>
      <c r="F331" s="74">
        <v>3400</v>
      </c>
      <c r="G331" s="74"/>
      <c r="H331" s="74"/>
      <c r="I331" s="74"/>
      <c r="J331" s="74"/>
      <c r="K331" s="74"/>
      <c r="L331" s="74"/>
    </row>
    <row r="332" spans="1:12" ht="12.75">
      <c r="A332" s="72"/>
      <c r="B332" s="72"/>
      <c r="C332" s="72">
        <v>4210</v>
      </c>
      <c r="D332" s="75" t="s">
        <v>182</v>
      </c>
      <c r="E332" s="74">
        <v>3200</v>
      </c>
      <c r="F332" s="74">
        <v>3200</v>
      </c>
      <c r="G332" s="74"/>
      <c r="H332" s="74"/>
      <c r="I332" s="74"/>
      <c r="J332" s="74"/>
      <c r="K332" s="74"/>
      <c r="L332" s="74"/>
    </row>
    <row r="333" spans="1:12" ht="12.75">
      <c r="A333" s="72"/>
      <c r="B333" s="72"/>
      <c r="C333" s="72">
        <v>4220</v>
      </c>
      <c r="D333" s="75" t="s">
        <v>300</v>
      </c>
      <c r="E333" s="74">
        <v>258400</v>
      </c>
      <c r="F333" s="74">
        <v>258400</v>
      </c>
      <c r="G333" s="74"/>
      <c r="H333" s="74"/>
      <c r="I333" s="74"/>
      <c r="J333" s="74"/>
      <c r="K333" s="74"/>
      <c r="L333" s="74"/>
    </row>
    <row r="334" spans="1:12" ht="12.75">
      <c r="A334" s="72"/>
      <c r="B334" s="72"/>
      <c r="C334" s="72">
        <v>4300</v>
      </c>
      <c r="D334" s="75" t="s">
        <v>179</v>
      </c>
      <c r="E334" s="74">
        <v>200</v>
      </c>
      <c r="F334" s="74">
        <v>200</v>
      </c>
      <c r="G334" s="74"/>
      <c r="H334" s="74"/>
      <c r="I334" s="74"/>
      <c r="J334" s="74"/>
      <c r="K334" s="74"/>
      <c r="L334" s="74"/>
    </row>
    <row r="335" spans="1:12" ht="12.75">
      <c r="A335" s="72"/>
      <c r="B335" s="72"/>
      <c r="C335" s="72"/>
      <c r="D335" s="73" t="s">
        <v>301</v>
      </c>
      <c r="E335" s="78">
        <f>SUM(E331:E334)</f>
        <v>265200</v>
      </c>
      <c r="F335" s="78">
        <f>SUM(F331:F334)</f>
        <v>265200</v>
      </c>
      <c r="G335" s="78">
        <v>0</v>
      </c>
      <c r="H335" s="78">
        <v>0</v>
      </c>
      <c r="I335" s="78">
        <v>0</v>
      </c>
      <c r="J335" s="78">
        <v>0</v>
      </c>
      <c r="K335" s="78">
        <v>0</v>
      </c>
      <c r="L335" s="78">
        <v>0</v>
      </c>
    </row>
    <row r="336" spans="1:12" ht="12.75">
      <c r="A336" s="79">
        <v>852</v>
      </c>
      <c r="B336" s="79"/>
      <c r="C336" s="79"/>
      <c r="D336" s="81" t="s">
        <v>302</v>
      </c>
      <c r="E336" s="82">
        <f>E289+E292+E297+E300+E318+E329+E335</f>
        <v>5804599</v>
      </c>
      <c r="F336" s="82">
        <f>F289+F292+F297+F300+F318+F329+F335</f>
        <v>5804599</v>
      </c>
      <c r="G336" s="82">
        <f>G289+G292+G297+G300+G318+G329</f>
        <v>479259</v>
      </c>
      <c r="H336" s="82">
        <f>H289+H318+H329+H335</f>
        <v>132050</v>
      </c>
      <c r="I336" s="82">
        <v>0</v>
      </c>
      <c r="J336" s="82">
        <v>0</v>
      </c>
      <c r="K336" s="82">
        <v>0</v>
      </c>
      <c r="L336" s="82">
        <v>0</v>
      </c>
    </row>
    <row r="337" spans="1:12" ht="24.75">
      <c r="A337" s="94">
        <v>854</v>
      </c>
      <c r="B337" s="94"/>
      <c r="C337" s="94"/>
      <c r="D337" s="84" t="s">
        <v>139</v>
      </c>
      <c r="E337" s="85"/>
      <c r="F337" s="85"/>
      <c r="G337" s="85"/>
      <c r="H337" s="85"/>
      <c r="I337" s="85"/>
      <c r="J337" s="85"/>
      <c r="K337" s="85"/>
      <c r="L337" s="85"/>
    </row>
    <row r="338" spans="1:12" ht="12.75">
      <c r="A338" s="72"/>
      <c r="B338" s="72">
        <v>85415</v>
      </c>
      <c r="C338" s="72"/>
      <c r="D338" s="75" t="s">
        <v>303</v>
      </c>
      <c r="E338" s="74"/>
      <c r="F338" s="74"/>
      <c r="G338" s="74"/>
      <c r="H338" s="74"/>
      <c r="I338" s="74"/>
      <c r="J338" s="74"/>
      <c r="K338" s="74"/>
      <c r="L338" s="74"/>
    </row>
    <row r="339" spans="1:12" ht="24.75">
      <c r="A339" s="72"/>
      <c r="B339" s="72"/>
      <c r="C339" s="72">
        <v>3020</v>
      </c>
      <c r="D339" s="75" t="s">
        <v>243</v>
      </c>
      <c r="E339" s="74">
        <v>180</v>
      </c>
      <c r="F339" s="74">
        <v>180</v>
      </c>
      <c r="G339" s="74"/>
      <c r="H339" s="74"/>
      <c r="I339" s="74"/>
      <c r="J339" s="74"/>
      <c r="K339" s="74"/>
      <c r="L339" s="74"/>
    </row>
    <row r="340" spans="1:12" ht="12.75">
      <c r="A340" s="72"/>
      <c r="B340" s="72"/>
      <c r="C340" s="72">
        <v>4010</v>
      </c>
      <c r="D340" s="75" t="s">
        <v>204</v>
      </c>
      <c r="E340" s="74">
        <v>13800</v>
      </c>
      <c r="F340" s="74">
        <v>13800</v>
      </c>
      <c r="G340" s="74">
        <v>13800</v>
      </c>
      <c r="H340" s="74"/>
      <c r="I340" s="74"/>
      <c r="J340" s="74"/>
      <c r="K340" s="74"/>
      <c r="L340" s="74"/>
    </row>
    <row r="341" spans="1:12" ht="12.75">
      <c r="A341" s="72"/>
      <c r="B341" s="72"/>
      <c r="C341" s="72">
        <v>4040</v>
      </c>
      <c r="D341" s="75" t="s">
        <v>205</v>
      </c>
      <c r="E341" s="74">
        <v>1173</v>
      </c>
      <c r="F341" s="74">
        <v>1173</v>
      </c>
      <c r="G341" s="74">
        <v>1173</v>
      </c>
      <c r="H341" s="74"/>
      <c r="I341" s="74"/>
      <c r="J341" s="74"/>
      <c r="K341" s="74"/>
      <c r="L341" s="74"/>
    </row>
    <row r="342" spans="1:12" ht="12.75">
      <c r="A342" s="72"/>
      <c r="B342" s="72"/>
      <c r="C342" s="72">
        <v>4110</v>
      </c>
      <c r="D342" s="75" t="s">
        <v>206</v>
      </c>
      <c r="E342" s="74">
        <v>2600</v>
      </c>
      <c r="F342" s="74">
        <v>2600</v>
      </c>
      <c r="G342" s="74"/>
      <c r="H342" s="74">
        <v>2600</v>
      </c>
      <c r="I342" s="74"/>
      <c r="J342" s="74"/>
      <c r="K342" s="74"/>
      <c r="L342" s="74"/>
    </row>
    <row r="343" spans="1:12" ht="12.75">
      <c r="A343" s="72"/>
      <c r="B343" s="72"/>
      <c r="C343" s="72">
        <v>4120</v>
      </c>
      <c r="D343" s="75" t="s">
        <v>207</v>
      </c>
      <c r="E343" s="74">
        <v>370</v>
      </c>
      <c r="F343" s="74">
        <v>370</v>
      </c>
      <c r="G343" s="74"/>
      <c r="H343" s="74">
        <v>370</v>
      </c>
      <c r="I343" s="74"/>
      <c r="J343" s="74"/>
      <c r="K343" s="74"/>
      <c r="L343" s="74"/>
    </row>
    <row r="344" spans="1:12" ht="12.75">
      <c r="A344" s="72"/>
      <c r="B344" s="72"/>
      <c r="C344" s="72">
        <v>4210</v>
      </c>
      <c r="D344" s="75" t="s">
        <v>182</v>
      </c>
      <c r="E344" s="74">
        <v>3000</v>
      </c>
      <c r="F344" s="74">
        <v>3000</v>
      </c>
      <c r="G344" s="74"/>
      <c r="H344" s="74"/>
      <c r="I344" s="74"/>
      <c r="J344" s="74"/>
      <c r="K344" s="74"/>
      <c r="L344" s="74"/>
    </row>
    <row r="345" spans="1:12" ht="12.75">
      <c r="A345" s="72"/>
      <c r="B345" s="72"/>
      <c r="C345" s="72">
        <v>4220</v>
      </c>
      <c r="D345" s="75" t="s">
        <v>300</v>
      </c>
      <c r="E345" s="74">
        <v>27296</v>
      </c>
      <c r="F345" s="74">
        <v>27296</v>
      </c>
      <c r="G345" s="74"/>
      <c r="H345" s="74"/>
      <c r="I345" s="74"/>
      <c r="J345" s="74"/>
      <c r="K345" s="74"/>
      <c r="L345" s="74"/>
    </row>
    <row r="346" spans="1:12" ht="12.75">
      <c r="A346" s="72"/>
      <c r="B346" s="72"/>
      <c r="C346" s="72">
        <v>4260</v>
      </c>
      <c r="D346" s="75" t="s">
        <v>191</v>
      </c>
      <c r="E346" s="74">
        <v>3800</v>
      </c>
      <c r="F346" s="74">
        <v>3800</v>
      </c>
      <c r="G346" s="74"/>
      <c r="H346" s="74"/>
      <c r="I346" s="74"/>
      <c r="J346" s="74"/>
      <c r="K346" s="74"/>
      <c r="L346" s="74"/>
    </row>
    <row r="347" spans="1:12" ht="12.75">
      <c r="A347" s="72"/>
      <c r="B347" s="72"/>
      <c r="C347" s="72">
        <v>4270</v>
      </c>
      <c r="D347" s="75" t="s">
        <v>183</v>
      </c>
      <c r="E347" s="74">
        <v>100</v>
      </c>
      <c r="F347" s="74">
        <v>100</v>
      </c>
      <c r="G347" s="74"/>
      <c r="H347" s="74"/>
      <c r="I347" s="74"/>
      <c r="J347" s="74"/>
      <c r="K347" s="74"/>
      <c r="L347" s="74"/>
    </row>
    <row r="348" spans="1:12" ht="12.75">
      <c r="A348" s="72"/>
      <c r="B348" s="72"/>
      <c r="C348" s="72">
        <v>4280</v>
      </c>
      <c r="D348" s="75" t="s">
        <v>223</v>
      </c>
      <c r="E348" s="74">
        <v>200</v>
      </c>
      <c r="F348" s="74">
        <v>200</v>
      </c>
      <c r="G348" s="74"/>
      <c r="H348" s="74"/>
      <c r="I348" s="74"/>
      <c r="J348" s="74"/>
      <c r="K348" s="74"/>
      <c r="L348" s="74"/>
    </row>
    <row r="349" spans="1:12" ht="24.75">
      <c r="A349" s="72"/>
      <c r="B349" s="72"/>
      <c r="C349" s="72">
        <v>4440</v>
      </c>
      <c r="D349" s="75" t="s">
        <v>208</v>
      </c>
      <c r="E349" s="74">
        <v>854</v>
      </c>
      <c r="F349" s="74">
        <v>854</v>
      </c>
      <c r="G349" s="74"/>
      <c r="H349" s="74"/>
      <c r="I349" s="74"/>
      <c r="J349" s="74"/>
      <c r="K349" s="74"/>
      <c r="L349" s="74"/>
    </row>
    <row r="350" spans="1:12" ht="12.75">
      <c r="A350" s="79">
        <v>854</v>
      </c>
      <c r="B350" s="79"/>
      <c r="C350" s="79"/>
      <c r="D350" s="81" t="s">
        <v>304</v>
      </c>
      <c r="E350" s="82">
        <f>SUM(E339:E349)</f>
        <v>53373</v>
      </c>
      <c r="F350" s="82">
        <f>SUM(F339:F349)</f>
        <v>53373</v>
      </c>
      <c r="G350" s="82">
        <f>G340+G341</f>
        <v>14973</v>
      </c>
      <c r="H350" s="82">
        <f>H342+H343</f>
        <v>2970</v>
      </c>
      <c r="I350" s="82">
        <v>0</v>
      </c>
      <c r="J350" s="82">
        <v>0</v>
      </c>
      <c r="K350" s="82">
        <v>0</v>
      </c>
      <c r="L350" s="82">
        <v>0</v>
      </c>
    </row>
    <row r="351" spans="1:12" ht="24.75">
      <c r="A351" s="94">
        <v>900</v>
      </c>
      <c r="B351" s="94"/>
      <c r="C351" s="94"/>
      <c r="D351" s="84" t="s">
        <v>146</v>
      </c>
      <c r="E351" s="85"/>
      <c r="F351" s="85"/>
      <c r="G351" s="85"/>
      <c r="H351" s="85"/>
      <c r="I351" s="85"/>
      <c r="J351" s="85"/>
      <c r="K351" s="85"/>
      <c r="L351" s="85"/>
    </row>
    <row r="352" spans="1:12" ht="24.75">
      <c r="A352" s="94"/>
      <c r="B352" s="83">
        <v>90001</v>
      </c>
      <c r="C352" s="94"/>
      <c r="D352" s="101" t="s">
        <v>305</v>
      </c>
      <c r="E352" s="85"/>
      <c r="F352" s="85"/>
      <c r="G352" s="85"/>
      <c r="H352" s="85"/>
      <c r="I352" s="85"/>
      <c r="J352" s="85"/>
      <c r="K352" s="85"/>
      <c r="L352" s="85"/>
    </row>
    <row r="353" spans="1:12" ht="24.75">
      <c r="A353" s="94"/>
      <c r="B353" s="94"/>
      <c r="C353" s="83">
        <v>6050</v>
      </c>
      <c r="D353" s="101" t="s">
        <v>306</v>
      </c>
      <c r="E353" s="102">
        <v>2225360</v>
      </c>
      <c r="F353" s="102">
        <v>0</v>
      </c>
      <c r="G353" s="85"/>
      <c r="H353" s="85"/>
      <c r="I353" s="85"/>
      <c r="J353" s="85"/>
      <c r="K353" s="85"/>
      <c r="L353" s="102">
        <v>2225360</v>
      </c>
    </row>
    <row r="354" spans="1:12" ht="12.75">
      <c r="A354" s="94"/>
      <c r="B354" s="94"/>
      <c r="C354" s="94"/>
      <c r="D354" s="84" t="s">
        <v>307</v>
      </c>
      <c r="E354" s="85">
        <f>E353</f>
        <v>2225360</v>
      </c>
      <c r="F354" s="85">
        <f>SUM(F353)</f>
        <v>0</v>
      </c>
      <c r="G354" s="85"/>
      <c r="H354" s="85"/>
      <c r="I354" s="85"/>
      <c r="J354" s="85"/>
      <c r="K354" s="85"/>
      <c r="L354" s="85">
        <f>SUM(L353)</f>
        <v>2225360</v>
      </c>
    </row>
    <row r="355" spans="1:12" ht="12.75">
      <c r="A355" s="72"/>
      <c r="B355" s="72">
        <v>90003</v>
      </c>
      <c r="C355" s="72"/>
      <c r="D355" s="75" t="s">
        <v>308</v>
      </c>
      <c r="E355" s="74"/>
      <c r="F355" s="74"/>
      <c r="G355" s="74"/>
      <c r="H355" s="74"/>
      <c r="I355" s="74"/>
      <c r="J355" s="74"/>
      <c r="K355" s="74"/>
      <c r="L355" s="74"/>
    </row>
    <row r="356" spans="1:12" ht="12.75">
      <c r="A356" s="72"/>
      <c r="B356" s="72"/>
      <c r="C356" s="72">
        <v>4210</v>
      </c>
      <c r="D356" s="75" t="s">
        <v>182</v>
      </c>
      <c r="E356" s="74">
        <v>500</v>
      </c>
      <c r="F356" s="74">
        <v>500</v>
      </c>
      <c r="G356" s="74"/>
      <c r="H356" s="74"/>
      <c r="I356" s="74"/>
      <c r="J356" s="74"/>
      <c r="K356" s="74"/>
      <c r="L356" s="74"/>
    </row>
    <row r="357" spans="1:12" ht="12.75">
      <c r="A357" s="72"/>
      <c r="B357" s="72"/>
      <c r="C357" s="72">
        <v>4280</v>
      </c>
      <c r="D357" s="75" t="s">
        <v>223</v>
      </c>
      <c r="E357" s="74">
        <v>100</v>
      </c>
      <c r="F357" s="74">
        <v>100</v>
      </c>
      <c r="G357" s="74"/>
      <c r="H357" s="74"/>
      <c r="I357" s="74"/>
      <c r="J357" s="74"/>
      <c r="K357" s="74"/>
      <c r="L357" s="74"/>
    </row>
    <row r="358" spans="1:12" ht="12.75">
      <c r="A358" s="72"/>
      <c r="B358" s="72"/>
      <c r="C358" s="72">
        <v>4300</v>
      </c>
      <c r="D358" s="75" t="s">
        <v>179</v>
      </c>
      <c r="E358" s="74">
        <v>50000</v>
      </c>
      <c r="F358" s="74">
        <v>50000</v>
      </c>
      <c r="G358" s="74"/>
      <c r="H358" s="74"/>
      <c r="I358" s="74"/>
      <c r="J358" s="74"/>
      <c r="K358" s="74"/>
      <c r="L358" s="74"/>
    </row>
    <row r="359" spans="1:12" ht="12.75">
      <c r="A359" s="72"/>
      <c r="B359" s="72"/>
      <c r="C359" s="72"/>
      <c r="D359" s="73" t="s">
        <v>309</v>
      </c>
      <c r="E359" s="78">
        <f>SUM(E356:E358)</f>
        <v>50600</v>
      </c>
      <c r="F359" s="78">
        <f>SUM(F356:F358)</f>
        <v>50600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8">
        <v>0</v>
      </c>
    </row>
    <row r="360" spans="1:12" ht="24.75">
      <c r="A360" s="72"/>
      <c r="B360" s="72">
        <v>90015</v>
      </c>
      <c r="C360" s="72"/>
      <c r="D360" s="75" t="s">
        <v>310</v>
      </c>
      <c r="E360" s="74"/>
      <c r="F360" s="74"/>
      <c r="G360" s="74"/>
      <c r="H360" s="74"/>
      <c r="I360" s="74"/>
      <c r="J360" s="74"/>
      <c r="K360" s="74"/>
      <c r="L360" s="74"/>
    </row>
    <row r="361" spans="1:12" ht="12.75">
      <c r="A361" s="72"/>
      <c r="B361" s="72"/>
      <c r="C361" s="72">
        <v>4260</v>
      </c>
      <c r="D361" s="75" t="s">
        <v>191</v>
      </c>
      <c r="E361" s="74">
        <v>280000</v>
      </c>
      <c r="F361" s="74">
        <v>280000</v>
      </c>
      <c r="G361" s="74"/>
      <c r="H361" s="74"/>
      <c r="I361" s="74"/>
      <c r="J361" s="74"/>
      <c r="K361" s="74"/>
      <c r="L361" s="74"/>
    </row>
    <row r="362" spans="1:12" ht="12.75">
      <c r="A362" s="72"/>
      <c r="B362" s="72"/>
      <c r="C362" s="72">
        <v>4270</v>
      </c>
      <c r="D362" s="75" t="s">
        <v>183</v>
      </c>
      <c r="E362" s="74">
        <v>90000</v>
      </c>
      <c r="F362" s="74">
        <v>90000</v>
      </c>
      <c r="G362" s="74"/>
      <c r="H362" s="74"/>
      <c r="I362" s="74"/>
      <c r="J362" s="74"/>
      <c r="K362" s="74"/>
      <c r="L362" s="74"/>
    </row>
    <row r="363" spans="1:12" ht="12.75">
      <c r="A363" s="72"/>
      <c r="B363" s="72"/>
      <c r="C363" s="72">
        <v>4300</v>
      </c>
      <c r="D363" s="75" t="s">
        <v>179</v>
      </c>
      <c r="E363" s="74">
        <v>100000</v>
      </c>
      <c r="F363" s="74">
        <v>100000</v>
      </c>
      <c r="G363" s="74"/>
      <c r="H363" s="74"/>
      <c r="I363" s="74"/>
      <c r="J363" s="74"/>
      <c r="K363" s="74"/>
      <c r="L363" s="74"/>
    </row>
    <row r="364" spans="1:12" ht="12.75">
      <c r="A364" s="72"/>
      <c r="B364" s="72"/>
      <c r="C364" s="72"/>
      <c r="D364" s="73" t="s">
        <v>311</v>
      </c>
      <c r="E364" s="78">
        <f>E361+E362+E363</f>
        <v>470000</v>
      </c>
      <c r="F364" s="78">
        <f>F361+F362+F363</f>
        <v>470000</v>
      </c>
      <c r="G364" s="78">
        <v>0</v>
      </c>
      <c r="H364" s="78">
        <v>0</v>
      </c>
      <c r="I364" s="78">
        <v>0</v>
      </c>
      <c r="J364" s="78">
        <v>0</v>
      </c>
      <c r="K364" s="78">
        <v>0</v>
      </c>
      <c r="L364" s="78">
        <v>0</v>
      </c>
    </row>
    <row r="365" spans="1:12" ht="24.75">
      <c r="A365" s="72"/>
      <c r="B365" s="72">
        <v>90017</v>
      </c>
      <c r="C365" s="72"/>
      <c r="D365" s="75" t="s">
        <v>312</v>
      </c>
      <c r="E365" s="78"/>
      <c r="F365" s="78"/>
      <c r="G365" s="78"/>
      <c r="H365" s="78"/>
      <c r="I365" s="78"/>
      <c r="J365" s="78"/>
      <c r="K365" s="78"/>
      <c r="L365" s="78"/>
    </row>
    <row r="366" spans="1:12" ht="12.75">
      <c r="A366" s="72"/>
      <c r="B366" s="72"/>
      <c r="C366" s="72">
        <v>4300</v>
      </c>
      <c r="D366" s="75" t="s">
        <v>179</v>
      </c>
      <c r="E366" s="74">
        <v>74750</v>
      </c>
      <c r="F366" s="74">
        <v>74750</v>
      </c>
      <c r="G366" s="78"/>
      <c r="H366" s="78"/>
      <c r="I366" s="78"/>
      <c r="J366" s="78"/>
      <c r="K366" s="78"/>
      <c r="L366" s="78"/>
    </row>
    <row r="367" spans="1:12" ht="12.75">
      <c r="A367" s="72"/>
      <c r="B367" s="72"/>
      <c r="C367" s="72"/>
      <c r="D367" s="75" t="s">
        <v>313</v>
      </c>
      <c r="E367" s="78">
        <f>SUM(E366)</f>
        <v>74750</v>
      </c>
      <c r="F367" s="78">
        <f>SUM(F366)</f>
        <v>74750</v>
      </c>
      <c r="G367" s="78">
        <v>0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</row>
    <row r="368" spans="1:12" ht="20.25" customHeight="1">
      <c r="A368" s="72"/>
      <c r="B368" s="72">
        <v>90095</v>
      </c>
      <c r="C368" s="72"/>
      <c r="D368" s="75" t="s">
        <v>178</v>
      </c>
      <c r="E368" s="74"/>
      <c r="F368" s="74"/>
      <c r="G368" s="74"/>
      <c r="H368" s="74"/>
      <c r="I368" s="74"/>
      <c r="J368" s="74"/>
      <c r="K368" s="74"/>
      <c r="L368" s="74"/>
    </row>
    <row r="369" spans="1:12" ht="24.75">
      <c r="A369" s="72"/>
      <c r="B369" s="72"/>
      <c r="C369" s="72">
        <v>3020</v>
      </c>
      <c r="D369" s="75" t="s">
        <v>221</v>
      </c>
      <c r="E369" s="74">
        <v>900</v>
      </c>
      <c r="F369" s="74">
        <v>900</v>
      </c>
      <c r="G369" s="74"/>
      <c r="H369" s="74"/>
      <c r="I369" s="74"/>
      <c r="J369" s="74"/>
      <c r="K369" s="74"/>
      <c r="L369" s="74"/>
    </row>
    <row r="370" spans="1:12" ht="12.75">
      <c r="A370" s="72"/>
      <c r="B370" s="72"/>
      <c r="C370" s="72">
        <v>4010</v>
      </c>
      <c r="D370" s="75" t="s">
        <v>204</v>
      </c>
      <c r="E370" s="74">
        <v>60000</v>
      </c>
      <c r="F370" s="74">
        <v>60000</v>
      </c>
      <c r="G370" s="74">
        <v>60000</v>
      </c>
      <c r="H370" s="74"/>
      <c r="I370" s="74"/>
      <c r="J370" s="74"/>
      <c r="K370" s="74"/>
      <c r="L370" s="74"/>
    </row>
    <row r="371" spans="1:12" ht="12.75">
      <c r="A371" s="72"/>
      <c r="B371" s="72"/>
      <c r="C371" s="72">
        <v>4040</v>
      </c>
      <c r="D371" s="75" t="s">
        <v>205</v>
      </c>
      <c r="E371" s="74">
        <v>7000</v>
      </c>
      <c r="F371" s="74">
        <v>7000</v>
      </c>
      <c r="G371" s="74">
        <v>7000</v>
      </c>
      <c r="H371" s="74"/>
      <c r="I371" s="74"/>
      <c r="J371" s="74"/>
      <c r="K371" s="74"/>
      <c r="L371" s="74"/>
    </row>
    <row r="372" spans="1:12" ht="12.75">
      <c r="A372" s="72"/>
      <c r="B372" s="72"/>
      <c r="C372" s="72">
        <v>4110</v>
      </c>
      <c r="D372" s="75" t="s">
        <v>206</v>
      </c>
      <c r="E372" s="74">
        <v>12000</v>
      </c>
      <c r="F372" s="74">
        <v>12000</v>
      </c>
      <c r="G372" s="74"/>
      <c r="H372" s="74">
        <v>12000</v>
      </c>
      <c r="I372" s="74"/>
      <c r="J372" s="74"/>
      <c r="K372" s="74"/>
      <c r="L372" s="74"/>
    </row>
    <row r="373" spans="1:12" ht="12.75">
      <c r="A373" s="72"/>
      <c r="B373" s="72"/>
      <c r="C373" s="72">
        <v>4120</v>
      </c>
      <c r="D373" s="75" t="s">
        <v>207</v>
      </c>
      <c r="E373" s="74">
        <v>1700</v>
      </c>
      <c r="F373" s="74">
        <v>1700</v>
      </c>
      <c r="G373" s="74"/>
      <c r="H373" s="74">
        <v>1700</v>
      </c>
      <c r="I373" s="74"/>
      <c r="J373" s="74"/>
      <c r="K373" s="74"/>
      <c r="L373" s="74"/>
    </row>
    <row r="374" spans="1:12" ht="12.75">
      <c r="A374" s="72"/>
      <c r="B374" s="72"/>
      <c r="C374" s="72">
        <v>4210</v>
      </c>
      <c r="D374" s="75" t="s">
        <v>182</v>
      </c>
      <c r="E374" s="74">
        <v>100</v>
      </c>
      <c r="F374" s="74">
        <v>100</v>
      </c>
      <c r="G374" s="74"/>
      <c r="H374" s="74"/>
      <c r="I374" s="74"/>
      <c r="J374" s="74"/>
      <c r="K374" s="74"/>
      <c r="L374" s="74"/>
    </row>
    <row r="375" spans="1:12" ht="12.75">
      <c r="A375" s="72"/>
      <c r="B375" s="72"/>
      <c r="C375" s="72">
        <v>4300</v>
      </c>
      <c r="D375" s="75" t="s">
        <v>179</v>
      </c>
      <c r="E375" s="74">
        <v>20000</v>
      </c>
      <c r="F375" s="74">
        <v>20000</v>
      </c>
      <c r="G375" s="74"/>
      <c r="H375" s="74"/>
      <c r="I375" s="74"/>
      <c r="J375" s="74"/>
      <c r="K375" s="74"/>
      <c r="L375" s="74"/>
    </row>
    <row r="376" spans="1:12" ht="12.75">
      <c r="A376" s="72"/>
      <c r="B376" s="72"/>
      <c r="C376" s="93"/>
      <c r="D376" s="75" t="s">
        <v>314</v>
      </c>
      <c r="E376" s="78">
        <f>SUM(E369:E375)</f>
        <v>101700</v>
      </c>
      <c r="F376" s="78">
        <f>SUM(F369:F375)</f>
        <v>101700</v>
      </c>
      <c r="G376" s="78">
        <f>G370+G371</f>
        <v>67000</v>
      </c>
      <c r="H376" s="78">
        <f>H372+H373</f>
        <v>13700</v>
      </c>
      <c r="I376" s="78">
        <v>0</v>
      </c>
      <c r="J376" s="78">
        <v>0</v>
      </c>
      <c r="K376" s="78">
        <v>0</v>
      </c>
      <c r="L376" s="78">
        <v>0</v>
      </c>
    </row>
    <row r="377" spans="1:12" ht="12.75">
      <c r="A377" s="79">
        <v>900</v>
      </c>
      <c r="B377" s="79"/>
      <c r="C377" s="79"/>
      <c r="D377" s="81" t="s">
        <v>148</v>
      </c>
      <c r="E377" s="82">
        <f>E354+E359+E364+E367+E376</f>
        <v>2922410</v>
      </c>
      <c r="F377" s="82">
        <f>F359+F364+F367+F376</f>
        <v>697050</v>
      </c>
      <c r="G377" s="82">
        <f>G359+G364+G376</f>
        <v>67000</v>
      </c>
      <c r="H377" s="82">
        <f>H359+H364+H376</f>
        <v>13700</v>
      </c>
      <c r="I377" s="82"/>
      <c r="J377" s="82">
        <v>0</v>
      </c>
      <c r="K377" s="82">
        <v>0</v>
      </c>
      <c r="L377" s="82">
        <f>L354</f>
        <v>2225360</v>
      </c>
    </row>
    <row r="378" spans="1:12" ht="24.75">
      <c r="A378" s="94">
        <v>921</v>
      </c>
      <c r="B378" s="83"/>
      <c r="C378" s="94"/>
      <c r="D378" s="101" t="s">
        <v>149</v>
      </c>
      <c r="E378" s="85"/>
      <c r="F378" s="85"/>
      <c r="G378" s="85"/>
      <c r="H378" s="85"/>
      <c r="I378" s="85"/>
      <c r="J378" s="85"/>
      <c r="K378" s="85"/>
      <c r="L378" s="85"/>
    </row>
    <row r="379" spans="1:12" ht="24.75">
      <c r="A379" s="94"/>
      <c r="B379" s="83">
        <v>92109</v>
      </c>
      <c r="C379" s="94"/>
      <c r="D379" s="101" t="s">
        <v>315</v>
      </c>
      <c r="E379" s="85"/>
      <c r="F379" s="85"/>
      <c r="G379" s="85"/>
      <c r="H379" s="85"/>
      <c r="I379" s="85"/>
      <c r="J379" s="85"/>
      <c r="K379" s="85"/>
      <c r="L379" s="85"/>
    </row>
    <row r="380" spans="1:12" ht="24.75">
      <c r="A380" s="94"/>
      <c r="B380" s="94"/>
      <c r="C380" s="83">
        <v>6050</v>
      </c>
      <c r="D380" s="101" t="s">
        <v>171</v>
      </c>
      <c r="E380" s="102">
        <v>149500</v>
      </c>
      <c r="F380" s="102">
        <v>0</v>
      </c>
      <c r="G380" s="85"/>
      <c r="H380" s="85"/>
      <c r="I380" s="85"/>
      <c r="J380" s="85"/>
      <c r="K380" s="85"/>
      <c r="L380" s="102">
        <v>149500</v>
      </c>
    </row>
    <row r="381" spans="1:12" ht="12.75">
      <c r="A381"/>
      <c r="B381" s="94"/>
      <c r="C381" s="94"/>
      <c r="D381" t="s">
        <v>316</v>
      </c>
      <c r="E381" s="85">
        <f>SUM(E380)</f>
        <v>149500</v>
      </c>
      <c r="F381" s="85">
        <f>SUM(F380)</f>
        <v>0</v>
      </c>
      <c r="G381" s="85"/>
      <c r="H381" s="85"/>
      <c r="I381" s="85"/>
      <c r="J381" s="85"/>
      <c r="K381" s="85"/>
      <c r="L381" s="85">
        <f>SUM(L380)</f>
        <v>149500</v>
      </c>
    </row>
    <row r="382" spans="1:12" ht="12.75">
      <c r="A382" s="72"/>
      <c r="B382" s="72">
        <v>92116</v>
      </c>
      <c r="C382" s="72"/>
      <c r="D382" s="75" t="s">
        <v>317</v>
      </c>
      <c r="E382" s="74"/>
      <c r="F382" s="74"/>
      <c r="G382" s="74"/>
      <c r="H382" s="74"/>
      <c r="I382" s="74"/>
      <c r="J382" s="74"/>
      <c r="K382" s="74"/>
      <c r="L382" s="74"/>
    </row>
    <row r="383" spans="1:12" ht="24.75">
      <c r="A383" s="72"/>
      <c r="B383" s="72"/>
      <c r="C383" s="72">
        <v>2480</v>
      </c>
      <c r="D383" s="75" t="s">
        <v>318</v>
      </c>
      <c r="E383" s="74">
        <v>269100</v>
      </c>
      <c r="F383" s="74">
        <v>269100</v>
      </c>
      <c r="G383" s="74"/>
      <c r="H383" s="74"/>
      <c r="I383" s="74">
        <v>269100</v>
      </c>
      <c r="J383" s="74"/>
      <c r="K383" s="74"/>
      <c r="L383" s="74">
        <v>0</v>
      </c>
    </row>
    <row r="384" spans="1:12" ht="12.75">
      <c r="A384" s="72"/>
      <c r="B384" s="72"/>
      <c r="C384" s="72"/>
      <c r="D384" s="75" t="s">
        <v>319</v>
      </c>
      <c r="E384" s="78">
        <f>SUM(E383)</f>
        <v>269100</v>
      </c>
      <c r="F384" s="78">
        <f>SUM(F383)</f>
        <v>269100</v>
      </c>
      <c r="G384" s="74"/>
      <c r="H384" s="74"/>
      <c r="I384" s="78">
        <f>SUM(I383)</f>
        <v>269100</v>
      </c>
      <c r="J384" s="78"/>
      <c r="K384" s="78"/>
      <c r="L384" s="78">
        <f>SUM(L383)</f>
        <v>0</v>
      </c>
    </row>
    <row r="385" spans="1:12" ht="12.75">
      <c r="A385" s="79">
        <v>921</v>
      </c>
      <c r="B385" s="80"/>
      <c r="C385" s="80"/>
      <c r="D385" s="81" t="s">
        <v>152</v>
      </c>
      <c r="E385" s="82">
        <f>E381+E384</f>
        <v>418600</v>
      </c>
      <c r="F385" s="82">
        <f>F383</f>
        <v>269100</v>
      </c>
      <c r="G385" s="82">
        <v>0</v>
      </c>
      <c r="H385" s="82">
        <v>0</v>
      </c>
      <c r="I385" s="82">
        <f>I383</f>
        <v>269100</v>
      </c>
      <c r="J385" s="82">
        <v>0</v>
      </c>
      <c r="K385" s="82">
        <v>0</v>
      </c>
      <c r="L385" s="82">
        <f>L381</f>
        <v>149500</v>
      </c>
    </row>
    <row r="386" spans="1:12" ht="12.75">
      <c r="A386" s="94">
        <v>926</v>
      </c>
      <c r="B386" s="83"/>
      <c r="C386" s="83"/>
      <c r="D386" s="84" t="s">
        <v>320</v>
      </c>
      <c r="E386" s="85"/>
      <c r="F386" s="85"/>
      <c r="G386" s="85"/>
      <c r="H386" s="85"/>
      <c r="I386" s="85"/>
      <c r="J386" s="85"/>
      <c r="K386" s="85"/>
      <c r="L386" s="85"/>
    </row>
    <row r="387" spans="1:12" ht="24.75">
      <c r="A387" s="72"/>
      <c r="B387" s="72">
        <v>92605</v>
      </c>
      <c r="C387" s="72"/>
      <c r="D387" s="75" t="s">
        <v>321</v>
      </c>
      <c r="E387" s="74"/>
      <c r="F387" s="74"/>
      <c r="G387" s="74"/>
      <c r="H387" s="74"/>
      <c r="I387" s="74"/>
      <c r="J387" s="74"/>
      <c r="K387" s="74"/>
      <c r="L387" s="74"/>
    </row>
    <row r="388" spans="1:12" ht="12.75">
      <c r="A388" s="72"/>
      <c r="B388" s="72"/>
      <c r="C388" s="72">
        <v>4210</v>
      </c>
      <c r="D388" s="75" t="s">
        <v>182</v>
      </c>
      <c r="E388" s="74">
        <v>2000</v>
      </c>
      <c r="F388" s="74">
        <v>2000</v>
      </c>
      <c r="G388" s="74"/>
      <c r="H388" s="74"/>
      <c r="I388" s="74"/>
      <c r="J388" s="74"/>
      <c r="K388" s="74"/>
      <c r="L388" s="74"/>
    </row>
    <row r="389" spans="1:12" ht="12.75">
      <c r="A389" s="72"/>
      <c r="B389" s="72"/>
      <c r="C389" s="72">
        <v>4300</v>
      </c>
      <c r="D389" s="75" t="s">
        <v>179</v>
      </c>
      <c r="E389" s="74">
        <v>2000</v>
      </c>
      <c r="F389" s="74">
        <v>2000</v>
      </c>
      <c r="G389" s="74"/>
      <c r="H389" s="74"/>
      <c r="I389" s="74"/>
      <c r="J389" s="74"/>
      <c r="K389" s="74"/>
      <c r="L389" s="74"/>
    </row>
    <row r="390" spans="1:12" ht="12.75">
      <c r="A390" s="79">
        <v>926</v>
      </c>
      <c r="B390" s="79"/>
      <c r="C390" s="79"/>
      <c r="D390" s="81" t="s">
        <v>322</v>
      </c>
      <c r="E390" s="82">
        <f>E388+E389</f>
        <v>4000</v>
      </c>
      <c r="F390" s="82">
        <f>F388+F389</f>
        <v>4000</v>
      </c>
      <c r="G390" s="82">
        <v>0</v>
      </c>
      <c r="H390" s="82">
        <v>0</v>
      </c>
      <c r="I390" s="82">
        <v>0</v>
      </c>
      <c r="J390" s="82">
        <v>0</v>
      </c>
      <c r="K390" s="82">
        <v>0</v>
      </c>
      <c r="L390" s="82">
        <v>0</v>
      </c>
    </row>
    <row r="391" spans="1:12" ht="12.75">
      <c r="A391" s="79"/>
      <c r="B391" s="79"/>
      <c r="C391" s="79"/>
      <c r="D391" s="81" t="s">
        <v>323</v>
      </c>
      <c r="E391" s="103">
        <f>E20+E31+E37+E53+E62+E123+E130+E154+E162+E166+E171+E255+E273+E336+E350+E377+E385+E390</f>
        <v>32784000</v>
      </c>
      <c r="F391" s="103">
        <f>F20+F31+F37+F53+F62+F123+F130+F154+F162+F166+F255+F273+F336+F350+F377+F385+F390+F171</f>
        <v>20649977</v>
      </c>
      <c r="G391" s="103">
        <f>G20+G31+G37+G53+G62+G123+G130+G154+G162+G166+G255+G273+G336+G350+G377+G385+G390</f>
        <v>7867375</v>
      </c>
      <c r="H391" s="103">
        <f>H20+H31+H37+H53+H62+H123+H130+H154+H162+H166+H255+H273+H336+H350+H377+H385+H390</f>
        <v>1640454</v>
      </c>
      <c r="I391" s="103">
        <f>I123+I385</f>
        <v>269100</v>
      </c>
      <c r="J391" s="103">
        <f>J166</f>
        <v>130000</v>
      </c>
      <c r="K391" s="103">
        <v>0</v>
      </c>
      <c r="L391" s="103">
        <f>L20+L31+L37+L53+L123+L154+L255+L377+L385+L62</f>
        <v>12134023</v>
      </c>
    </row>
    <row r="392" spans="1:12" ht="12.75">
      <c r="A392" s="64"/>
      <c r="B392" s="64"/>
      <c r="C392" s="64"/>
      <c r="D392" s="104"/>
      <c r="E392" s="104"/>
      <c r="F392" s="64"/>
      <c r="G392" s="64"/>
      <c r="H392" s="64"/>
      <c r="I392" s="64"/>
      <c r="J392" s="64"/>
      <c r="K392" s="64"/>
      <c r="L392" s="64"/>
    </row>
  </sheetData>
  <mergeCells count="10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39375" right="0.39375" top="1.4958333333333336" bottom="0.7875" header="0.5118055555555556" footer="0.5118055555555556"/>
  <pageSetup horizontalDpi="300" verticalDpi="300" orientation="landscape" paperSize="9" scale="95"/>
  <headerFooter alignWithMargins="0">
    <oddHeader>&amp;RZałącznik nr &amp;A
do uchwały Rady Gminy nr 77/XVI/2008 r.
z dnia 29.01.2008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44">
      <selection activeCell="A52" activeCellId="1" sqref="A246:L273 A52"/>
    </sheetView>
  </sheetViews>
  <sheetFormatPr defaultColWidth="9.00390625" defaultRowHeight="12.75"/>
  <cols>
    <col min="1" max="1" width="5.625" style="58" customWidth="1"/>
    <col min="2" max="2" width="6.875" style="58" customWidth="1"/>
    <col min="3" max="3" width="7.75390625" style="58" customWidth="1"/>
    <col min="4" max="4" width="5.375" style="58" customWidth="1"/>
    <col min="5" max="5" width="20.25390625" style="58" customWidth="1"/>
    <col min="6" max="6" width="15.125" style="58" customWidth="1"/>
    <col min="7" max="7" width="12.75390625" style="58" customWidth="1"/>
    <col min="8" max="8" width="12.625" style="58" customWidth="1"/>
    <col min="9" max="9" width="11.75390625" style="58" customWidth="1"/>
    <col min="10" max="10" width="16.00390625" style="58" customWidth="1"/>
    <col min="11" max="11" width="14.375" style="58" customWidth="1"/>
    <col min="12" max="12" width="13.625" style="58" customWidth="1"/>
    <col min="13" max="16384" width="9.125" style="58" customWidth="1"/>
  </cols>
  <sheetData>
    <row r="1" spans="1:12" ht="17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7.25">
      <c r="A2" s="105" t="s">
        <v>324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7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 t="s">
        <v>325</v>
      </c>
    </row>
    <row r="4" spans="1:12" ht="12.75">
      <c r="A4" s="108" t="s">
        <v>326</v>
      </c>
      <c r="B4" s="108" t="s">
        <v>2</v>
      </c>
      <c r="C4" s="108" t="s">
        <v>327</v>
      </c>
      <c r="D4" s="108" t="s">
        <v>328</v>
      </c>
      <c r="E4" s="109" t="s">
        <v>329</v>
      </c>
      <c r="F4" s="109" t="s">
        <v>330</v>
      </c>
      <c r="G4" s="109" t="s">
        <v>331</v>
      </c>
      <c r="H4" s="109"/>
      <c r="I4" s="109"/>
      <c r="J4" s="109"/>
      <c r="K4" s="109"/>
      <c r="L4" s="109" t="s">
        <v>332</v>
      </c>
    </row>
    <row r="5" spans="1:12" ht="12.75">
      <c r="A5" s="108"/>
      <c r="B5" s="108"/>
      <c r="C5" s="108"/>
      <c r="D5" s="108"/>
      <c r="E5" s="109"/>
      <c r="F5" s="109"/>
      <c r="G5" s="109" t="s">
        <v>333</v>
      </c>
      <c r="H5" s="109" t="s">
        <v>334</v>
      </c>
      <c r="I5" s="109"/>
      <c r="J5" s="109"/>
      <c r="K5" s="109"/>
      <c r="L5" s="109"/>
    </row>
    <row r="6" spans="1:12" ht="12.75" customHeight="1">
      <c r="A6" s="108"/>
      <c r="B6" s="108"/>
      <c r="C6" s="108"/>
      <c r="D6" s="108"/>
      <c r="E6" s="109"/>
      <c r="F6" s="109"/>
      <c r="G6" s="109"/>
      <c r="H6" s="109" t="s">
        <v>335</v>
      </c>
      <c r="I6" s="109" t="s">
        <v>336</v>
      </c>
      <c r="J6" s="109" t="s">
        <v>337</v>
      </c>
      <c r="K6" s="109" t="s">
        <v>338</v>
      </c>
      <c r="L6" s="109"/>
    </row>
    <row r="7" spans="1:12" ht="12.75">
      <c r="A7" s="108"/>
      <c r="B7" s="108"/>
      <c r="C7" s="108"/>
      <c r="D7" s="108"/>
      <c r="E7" s="109"/>
      <c r="F7" s="109"/>
      <c r="G7" s="109"/>
      <c r="H7" s="109"/>
      <c r="I7" s="109"/>
      <c r="J7" s="109"/>
      <c r="K7" s="109"/>
      <c r="L7" s="109"/>
    </row>
    <row r="8" spans="1:12" ht="12.75">
      <c r="A8" s="108"/>
      <c r="B8" s="108"/>
      <c r="C8" s="108"/>
      <c r="D8" s="108"/>
      <c r="E8" s="109"/>
      <c r="F8" s="109"/>
      <c r="G8" s="109"/>
      <c r="H8" s="109"/>
      <c r="I8" s="109"/>
      <c r="J8" s="109"/>
      <c r="K8" s="109"/>
      <c r="L8" s="109"/>
    </row>
    <row r="9" spans="1:12" ht="12.75">
      <c r="A9" s="110">
        <v>1</v>
      </c>
      <c r="B9" s="110">
        <v>2</v>
      </c>
      <c r="C9" s="110">
        <v>3</v>
      </c>
      <c r="D9" s="110">
        <v>4</v>
      </c>
      <c r="E9" s="110">
        <v>5</v>
      </c>
      <c r="F9" s="110">
        <v>6</v>
      </c>
      <c r="G9" s="110">
        <v>7</v>
      </c>
      <c r="H9" s="110">
        <v>8</v>
      </c>
      <c r="I9" s="110">
        <v>9</v>
      </c>
      <c r="J9" s="110">
        <v>10</v>
      </c>
      <c r="K9" s="110">
        <v>11</v>
      </c>
      <c r="L9" s="110">
        <v>12</v>
      </c>
    </row>
    <row r="10" spans="1:12" ht="53.25">
      <c r="A10" s="111">
        <v>1</v>
      </c>
      <c r="B10" s="112" t="s">
        <v>11</v>
      </c>
      <c r="C10" s="112" t="s">
        <v>168</v>
      </c>
      <c r="D10" s="112">
        <v>6050</v>
      </c>
      <c r="E10" s="113" t="s">
        <v>339</v>
      </c>
      <c r="F10" s="114">
        <v>1430000</v>
      </c>
      <c r="G10" s="114">
        <v>1430000</v>
      </c>
      <c r="H10" s="114">
        <v>345017</v>
      </c>
      <c r="I10" s="114"/>
      <c r="J10" s="115" t="s">
        <v>340</v>
      </c>
      <c r="K10" s="114"/>
      <c r="L10" s="114"/>
    </row>
    <row r="11" spans="1:12" ht="53.25" customHeight="1">
      <c r="A11" s="111">
        <v>2</v>
      </c>
      <c r="B11" s="112" t="s">
        <v>11</v>
      </c>
      <c r="C11" s="112" t="s">
        <v>168</v>
      </c>
      <c r="D11" s="112">
        <v>6050</v>
      </c>
      <c r="E11" s="113" t="s">
        <v>341</v>
      </c>
      <c r="F11" s="114">
        <v>1400000</v>
      </c>
      <c r="G11" s="114">
        <v>1400000</v>
      </c>
      <c r="H11" s="114">
        <v>355000</v>
      </c>
      <c r="I11" s="114"/>
      <c r="J11" s="115" t="s">
        <v>342</v>
      </c>
      <c r="K11" s="114"/>
      <c r="L11" s="114"/>
    </row>
    <row r="12" spans="1:12" ht="53.25" customHeight="1">
      <c r="A12" s="111">
        <v>3</v>
      </c>
      <c r="B12" s="112" t="s">
        <v>11</v>
      </c>
      <c r="C12" s="112" t="s">
        <v>168</v>
      </c>
      <c r="D12" s="112">
        <v>6050</v>
      </c>
      <c r="E12" s="113" t="s">
        <v>343</v>
      </c>
      <c r="F12" s="114">
        <v>72090</v>
      </c>
      <c r="G12" s="114">
        <v>72090</v>
      </c>
      <c r="H12" s="114">
        <v>14745</v>
      </c>
      <c r="I12" s="114">
        <v>54345</v>
      </c>
      <c r="J12" s="115" t="s">
        <v>344</v>
      </c>
      <c r="K12" s="114"/>
      <c r="L12" s="114"/>
    </row>
    <row r="13" spans="1:12" ht="63.75" customHeight="1">
      <c r="A13" s="111">
        <v>4</v>
      </c>
      <c r="B13" s="112" t="s">
        <v>11</v>
      </c>
      <c r="C13" s="112" t="s">
        <v>168</v>
      </c>
      <c r="D13" s="112">
        <v>6050</v>
      </c>
      <c r="E13" s="113" t="s">
        <v>345</v>
      </c>
      <c r="F13" s="114">
        <v>170000</v>
      </c>
      <c r="G13" s="114">
        <v>170000</v>
      </c>
      <c r="H13" s="114">
        <v>37400</v>
      </c>
      <c r="I13" s="114">
        <v>127600</v>
      </c>
      <c r="J13" s="115" t="s">
        <v>346</v>
      </c>
      <c r="K13" s="114"/>
      <c r="L13" s="114"/>
    </row>
    <row r="14" spans="1:12" ht="63.75" customHeight="1">
      <c r="A14" s="111">
        <v>5</v>
      </c>
      <c r="B14" s="112" t="s">
        <v>11</v>
      </c>
      <c r="C14" s="112" t="s">
        <v>168</v>
      </c>
      <c r="D14" s="112">
        <v>6050</v>
      </c>
      <c r="E14" s="113" t="s">
        <v>347</v>
      </c>
      <c r="F14" s="114">
        <v>390000</v>
      </c>
      <c r="G14" s="114">
        <v>390000</v>
      </c>
      <c r="H14" s="114">
        <v>80000</v>
      </c>
      <c r="I14" s="114">
        <v>300000</v>
      </c>
      <c r="J14" s="115" t="s">
        <v>348</v>
      </c>
      <c r="K14" s="114"/>
      <c r="L14" s="114"/>
    </row>
    <row r="15" spans="1:12" ht="32.25">
      <c r="A15" s="116">
        <v>6</v>
      </c>
      <c r="B15" s="112" t="s">
        <v>11</v>
      </c>
      <c r="C15" s="112" t="s">
        <v>168</v>
      </c>
      <c r="D15" s="112">
        <v>6050</v>
      </c>
      <c r="E15" s="113" t="s">
        <v>349</v>
      </c>
      <c r="F15" s="114">
        <v>100000</v>
      </c>
      <c r="G15" s="114">
        <v>100000</v>
      </c>
      <c r="H15" s="114">
        <v>10000</v>
      </c>
      <c r="I15" s="114">
        <v>90000</v>
      </c>
      <c r="J15" s="115"/>
      <c r="K15" s="114"/>
      <c r="L15" s="114"/>
    </row>
    <row r="16" spans="1:12" ht="32.25">
      <c r="A16" s="111">
        <v>7</v>
      </c>
      <c r="B16" s="112" t="s">
        <v>11</v>
      </c>
      <c r="C16" s="112" t="s">
        <v>168</v>
      </c>
      <c r="D16" s="112">
        <v>6050</v>
      </c>
      <c r="E16" s="113" t="s">
        <v>350</v>
      </c>
      <c r="F16" s="114">
        <v>60000</v>
      </c>
      <c r="G16" s="114">
        <v>60000</v>
      </c>
      <c r="H16" s="114">
        <v>10000</v>
      </c>
      <c r="I16" s="114">
        <v>50000</v>
      </c>
      <c r="J16" s="115"/>
      <c r="K16" s="114"/>
      <c r="L16" s="114"/>
    </row>
    <row r="17" spans="1:12" ht="32.25">
      <c r="A17" s="111">
        <v>8</v>
      </c>
      <c r="B17" s="112" t="s">
        <v>11</v>
      </c>
      <c r="C17" s="112" t="s">
        <v>168</v>
      </c>
      <c r="D17" s="112">
        <v>6050</v>
      </c>
      <c r="E17" s="113" t="s">
        <v>351</v>
      </c>
      <c r="F17" s="114">
        <v>60000</v>
      </c>
      <c r="G17" s="114">
        <v>60000</v>
      </c>
      <c r="H17" s="114">
        <v>10000</v>
      </c>
      <c r="I17" s="114">
        <v>50000</v>
      </c>
      <c r="J17" s="115"/>
      <c r="K17" s="114"/>
      <c r="L17" s="114"/>
    </row>
    <row r="18" spans="1:12" ht="42.75">
      <c r="A18" s="111">
        <v>9</v>
      </c>
      <c r="B18" s="112" t="s">
        <v>11</v>
      </c>
      <c r="C18" s="112" t="s">
        <v>168</v>
      </c>
      <c r="D18" s="112">
        <v>6050</v>
      </c>
      <c r="E18" s="113" t="s">
        <v>352</v>
      </c>
      <c r="F18" s="114">
        <v>60000</v>
      </c>
      <c r="G18" s="114">
        <v>60000</v>
      </c>
      <c r="H18" s="114">
        <v>60000</v>
      </c>
      <c r="I18" s="114"/>
      <c r="J18" s="115"/>
      <c r="K18" s="114"/>
      <c r="L18" s="114"/>
    </row>
    <row r="19" spans="1:12" ht="45" customHeight="1">
      <c r="A19" s="117" t="s">
        <v>353</v>
      </c>
      <c r="B19" s="117"/>
      <c r="C19" s="117"/>
      <c r="D19" s="117"/>
      <c r="E19" s="118"/>
      <c r="F19" s="119">
        <f>SUM(F10:F18)</f>
        <v>3742090</v>
      </c>
      <c r="G19" s="119">
        <f>SUM(G10:G18)</f>
        <v>3742090</v>
      </c>
      <c r="H19" s="119">
        <f>SUM(H10:H18)</f>
        <v>922162</v>
      </c>
      <c r="I19" s="119">
        <f>SUM(I10:I18)</f>
        <v>671945</v>
      </c>
      <c r="J19" s="120" t="s">
        <v>354</v>
      </c>
      <c r="K19" s="119"/>
      <c r="L19" s="119"/>
    </row>
    <row r="20" spans="1:12" ht="36.75" customHeight="1">
      <c r="A20" s="111">
        <v>10</v>
      </c>
      <c r="B20" s="121">
        <v>600</v>
      </c>
      <c r="C20" s="121">
        <v>60016</v>
      </c>
      <c r="D20" s="121">
        <v>6050</v>
      </c>
      <c r="E20" s="113" t="s">
        <v>355</v>
      </c>
      <c r="F20" s="114">
        <v>693800</v>
      </c>
      <c r="G20" s="114">
        <v>693800</v>
      </c>
      <c r="H20" s="114">
        <v>108140</v>
      </c>
      <c r="I20" s="114">
        <v>100000</v>
      </c>
      <c r="J20" s="115" t="s">
        <v>356</v>
      </c>
      <c r="K20" s="114"/>
      <c r="L20" s="114"/>
    </row>
    <row r="21" spans="1:12" ht="36.75" customHeight="1">
      <c r="A21" s="111">
        <v>11</v>
      </c>
      <c r="B21" s="121">
        <v>600</v>
      </c>
      <c r="C21" s="121">
        <v>60016</v>
      </c>
      <c r="D21" s="121">
        <v>6050</v>
      </c>
      <c r="E21" s="113" t="s">
        <v>357</v>
      </c>
      <c r="F21" s="114">
        <v>918000</v>
      </c>
      <c r="G21" s="114">
        <v>918000</v>
      </c>
      <c r="H21" s="114">
        <v>75400</v>
      </c>
      <c r="I21" s="114">
        <v>200000</v>
      </c>
      <c r="J21" s="115" t="s">
        <v>358</v>
      </c>
      <c r="K21" s="114"/>
      <c r="L21" s="114"/>
    </row>
    <row r="22" spans="1:12" ht="53.25" customHeight="1">
      <c r="A22" s="111">
        <v>12</v>
      </c>
      <c r="B22" s="121">
        <v>600</v>
      </c>
      <c r="C22" s="121">
        <v>60016</v>
      </c>
      <c r="D22" s="121">
        <v>6050</v>
      </c>
      <c r="E22" s="113" t="s">
        <v>359</v>
      </c>
      <c r="F22" s="114">
        <v>1346560</v>
      </c>
      <c r="G22" s="114">
        <v>1346560</v>
      </c>
      <c r="H22" s="114">
        <v>100000</v>
      </c>
      <c r="I22" s="114">
        <v>236000</v>
      </c>
      <c r="J22" s="115" t="s">
        <v>360</v>
      </c>
      <c r="K22" s="114"/>
      <c r="L22" s="114"/>
    </row>
    <row r="23" spans="1:12" ht="36.75" customHeight="1">
      <c r="A23" s="111">
        <v>13</v>
      </c>
      <c r="B23" s="121">
        <v>600</v>
      </c>
      <c r="C23" s="121">
        <v>60016</v>
      </c>
      <c r="D23" s="121">
        <v>6050</v>
      </c>
      <c r="E23" s="113" t="s">
        <v>361</v>
      </c>
      <c r="F23" s="114">
        <v>770313</v>
      </c>
      <c r="G23" s="114">
        <v>770313</v>
      </c>
      <c r="H23" s="114">
        <v>12578</v>
      </c>
      <c r="I23" s="114">
        <v>200000</v>
      </c>
      <c r="J23" s="115" t="s">
        <v>362</v>
      </c>
      <c r="K23" s="114"/>
      <c r="L23" s="114"/>
    </row>
    <row r="24" spans="1:12" ht="42.75" customHeight="1">
      <c r="A24" s="111">
        <v>14</v>
      </c>
      <c r="B24" s="121">
        <v>600</v>
      </c>
      <c r="C24" s="121">
        <v>60016</v>
      </c>
      <c r="D24" s="121">
        <v>6050</v>
      </c>
      <c r="E24" s="113" t="s">
        <v>363</v>
      </c>
      <c r="F24" s="114">
        <v>818400</v>
      </c>
      <c r="G24" s="114">
        <v>818400</v>
      </c>
      <c r="H24" s="114">
        <v>45800</v>
      </c>
      <c r="I24" s="114">
        <v>200000</v>
      </c>
      <c r="J24" s="115" t="s">
        <v>364</v>
      </c>
      <c r="K24" s="114"/>
      <c r="L24" s="114"/>
    </row>
    <row r="25" spans="1:12" ht="31.5">
      <c r="A25" s="111">
        <v>15</v>
      </c>
      <c r="B25" s="121">
        <v>600</v>
      </c>
      <c r="C25" s="121">
        <v>60016</v>
      </c>
      <c r="D25" s="121">
        <v>6050</v>
      </c>
      <c r="E25" s="113" t="s">
        <v>365</v>
      </c>
      <c r="F25" s="114">
        <v>90000</v>
      </c>
      <c r="G25" s="114">
        <v>90000</v>
      </c>
      <c r="H25" s="114">
        <v>45000</v>
      </c>
      <c r="I25" s="114">
        <v>45000</v>
      </c>
      <c r="J25" s="115"/>
      <c r="K25" s="114"/>
      <c r="L25" s="114"/>
    </row>
    <row r="26" spans="1:12" ht="42.75">
      <c r="A26" s="111">
        <v>16</v>
      </c>
      <c r="B26" s="121">
        <v>600</v>
      </c>
      <c r="C26" s="121">
        <v>60016</v>
      </c>
      <c r="D26" s="121">
        <v>6050</v>
      </c>
      <c r="E26" s="113" t="s">
        <v>366</v>
      </c>
      <c r="F26" s="114">
        <v>23000</v>
      </c>
      <c r="G26" s="114">
        <v>23000</v>
      </c>
      <c r="H26" s="114">
        <v>23000</v>
      </c>
      <c r="I26" s="114"/>
      <c r="J26" s="115"/>
      <c r="K26" s="114"/>
      <c r="L26" s="114"/>
    </row>
    <row r="27" spans="1:12" ht="29.25" customHeight="1">
      <c r="A27" s="111">
        <v>17</v>
      </c>
      <c r="B27" s="121">
        <v>600</v>
      </c>
      <c r="C27" s="121">
        <v>60053</v>
      </c>
      <c r="D27" s="121">
        <v>6050</v>
      </c>
      <c r="E27" s="113" t="s">
        <v>367</v>
      </c>
      <c r="F27" s="114">
        <v>10000</v>
      </c>
      <c r="G27" s="114">
        <v>10000</v>
      </c>
      <c r="H27" s="114">
        <v>10000</v>
      </c>
      <c r="I27" s="114"/>
      <c r="J27" s="115"/>
      <c r="K27" s="114"/>
      <c r="L27" s="114"/>
    </row>
    <row r="28" spans="1:12" ht="36.75" customHeight="1">
      <c r="A28" s="117" t="s">
        <v>368</v>
      </c>
      <c r="B28" s="117"/>
      <c r="C28" s="117"/>
      <c r="D28" s="117"/>
      <c r="E28" s="118"/>
      <c r="F28" s="119">
        <f>SUM(F20:F27)</f>
        <v>4670073</v>
      </c>
      <c r="G28" s="119">
        <f>SUM(G20:G27)</f>
        <v>4670073</v>
      </c>
      <c r="H28" s="119">
        <f>SUM(H20:H27)</f>
        <v>419918</v>
      </c>
      <c r="I28" s="119">
        <f>SUM(I20:I26)</f>
        <v>981000</v>
      </c>
      <c r="J28" s="120" t="s">
        <v>369</v>
      </c>
      <c r="K28" s="114"/>
      <c r="L28" s="114"/>
    </row>
    <row r="29" spans="1:12" ht="32.25">
      <c r="A29" s="111">
        <v>18</v>
      </c>
      <c r="B29" s="121">
        <v>700</v>
      </c>
      <c r="C29" s="121">
        <v>70005</v>
      </c>
      <c r="D29" s="121">
        <v>6050</v>
      </c>
      <c r="E29" s="113" t="s">
        <v>370</v>
      </c>
      <c r="F29" s="114">
        <v>170000</v>
      </c>
      <c r="G29" s="114">
        <v>170000</v>
      </c>
      <c r="H29" s="114">
        <v>170000</v>
      </c>
      <c r="I29" s="112"/>
      <c r="J29" s="115"/>
      <c r="K29" s="114"/>
      <c r="L29" s="114"/>
    </row>
    <row r="30" spans="1:12" ht="21.75">
      <c r="A30" s="122">
        <v>19</v>
      </c>
      <c r="B30" s="122">
        <v>700</v>
      </c>
      <c r="C30" s="122">
        <v>70005</v>
      </c>
      <c r="D30" s="122">
        <v>6060</v>
      </c>
      <c r="E30" s="123" t="s">
        <v>371</v>
      </c>
      <c r="F30" s="124">
        <v>200000</v>
      </c>
      <c r="G30" s="124">
        <v>200000</v>
      </c>
      <c r="H30" s="124">
        <v>200000</v>
      </c>
      <c r="I30" s="125"/>
      <c r="J30" s="126"/>
      <c r="K30" s="114"/>
      <c r="L30" s="114"/>
    </row>
    <row r="31" spans="1:12" ht="27" customHeight="1">
      <c r="A31" s="127" t="s">
        <v>372</v>
      </c>
      <c r="B31" s="127"/>
      <c r="C31" s="127"/>
      <c r="D31" s="127"/>
      <c r="E31" s="128"/>
      <c r="F31" s="129">
        <f>SUM(F29:F30)</f>
        <v>370000</v>
      </c>
      <c r="G31" s="129">
        <f>SUM(G29:G30)</f>
        <v>370000</v>
      </c>
      <c r="H31" s="129">
        <f>SUM(H29:H30)</f>
        <v>370000</v>
      </c>
      <c r="I31" s="130"/>
      <c r="J31" s="131"/>
      <c r="K31" s="114"/>
      <c r="L31" s="114"/>
    </row>
    <row r="32" spans="1:12" ht="12.75">
      <c r="A32" s="111">
        <v>20</v>
      </c>
      <c r="B32" s="121">
        <v>750</v>
      </c>
      <c r="C32" s="121">
        <v>75023</v>
      </c>
      <c r="D32" s="121">
        <v>6050</v>
      </c>
      <c r="E32" s="113" t="s">
        <v>373</v>
      </c>
      <c r="F32" s="114">
        <v>33000</v>
      </c>
      <c r="G32" s="114">
        <v>33000</v>
      </c>
      <c r="H32" s="114">
        <v>33000</v>
      </c>
      <c r="I32" s="112"/>
      <c r="J32" s="115"/>
      <c r="K32" s="114"/>
      <c r="L32" s="114"/>
    </row>
    <row r="33" spans="1:12" ht="21.75">
      <c r="A33" s="111">
        <v>21</v>
      </c>
      <c r="B33" s="121">
        <v>750</v>
      </c>
      <c r="C33" s="121">
        <v>75023</v>
      </c>
      <c r="D33" s="121">
        <v>6060</v>
      </c>
      <c r="E33" s="113" t="s">
        <v>374</v>
      </c>
      <c r="F33" s="114">
        <v>12000</v>
      </c>
      <c r="G33" s="114">
        <v>12000</v>
      </c>
      <c r="H33" s="114">
        <v>12000</v>
      </c>
      <c r="I33" s="112"/>
      <c r="J33" s="115"/>
      <c r="K33" s="114"/>
      <c r="L33" s="114"/>
    </row>
    <row r="34" spans="1:12" ht="32.25">
      <c r="A34" s="111">
        <v>22</v>
      </c>
      <c r="B34" s="121">
        <v>750</v>
      </c>
      <c r="C34" s="121">
        <v>75023</v>
      </c>
      <c r="D34" s="121">
        <v>6060</v>
      </c>
      <c r="E34" s="132" t="s">
        <v>231</v>
      </c>
      <c r="F34" s="114">
        <v>3000</v>
      </c>
      <c r="G34" s="114">
        <v>3000</v>
      </c>
      <c r="H34" s="114">
        <v>3000</v>
      </c>
      <c r="I34" s="112"/>
      <c r="J34" s="115"/>
      <c r="K34" s="114"/>
      <c r="L34" s="114"/>
    </row>
    <row r="35" spans="1:12" ht="30.75" customHeight="1">
      <c r="A35" s="117" t="s">
        <v>375</v>
      </c>
      <c r="B35" s="117"/>
      <c r="C35" s="117"/>
      <c r="D35" s="117"/>
      <c r="E35" s="118"/>
      <c r="F35" s="119">
        <f>SUM(F32:F34)</f>
        <v>48000</v>
      </c>
      <c r="G35" s="119">
        <f>SUM(G32:G34)</f>
        <v>48000</v>
      </c>
      <c r="H35" s="119">
        <f>SUM(H32:H34)</f>
        <v>48000</v>
      </c>
      <c r="I35" s="133"/>
      <c r="J35" s="115"/>
      <c r="K35" s="114"/>
      <c r="L35" s="114"/>
    </row>
    <row r="36" spans="1:12" ht="63.75">
      <c r="A36" s="111">
        <v>23</v>
      </c>
      <c r="B36" s="121">
        <v>754</v>
      </c>
      <c r="C36" s="121">
        <v>75412</v>
      </c>
      <c r="D36" s="121">
        <v>6060</v>
      </c>
      <c r="E36" s="113" t="s">
        <v>376</v>
      </c>
      <c r="F36" s="114">
        <v>40000</v>
      </c>
      <c r="G36" s="114">
        <v>40000</v>
      </c>
      <c r="H36" s="114">
        <v>40000</v>
      </c>
      <c r="I36" s="112"/>
      <c r="J36" s="115"/>
      <c r="K36" s="114"/>
      <c r="L36" s="114"/>
    </row>
    <row r="37" spans="1:12" ht="28.5" customHeight="1">
      <c r="A37" s="117" t="s">
        <v>377</v>
      </c>
      <c r="B37" s="117"/>
      <c r="C37" s="117"/>
      <c r="D37" s="117"/>
      <c r="E37" s="118"/>
      <c r="F37" s="119">
        <f>SUM(F36)</f>
        <v>40000</v>
      </c>
      <c r="G37" s="119">
        <f>SUM(G36)</f>
        <v>40000</v>
      </c>
      <c r="H37" s="119">
        <f>SUM(H36)</f>
        <v>40000</v>
      </c>
      <c r="I37" s="133"/>
      <c r="J37" s="115"/>
      <c r="K37" s="114"/>
      <c r="L37" s="114"/>
    </row>
    <row r="38" spans="1:12" ht="53.25" customHeight="1">
      <c r="A38" s="111">
        <v>24</v>
      </c>
      <c r="B38" s="121">
        <v>801</v>
      </c>
      <c r="C38" s="121">
        <v>80101</v>
      </c>
      <c r="D38" s="121">
        <v>6050</v>
      </c>
      <c r="E38" s="113" t="s">
        <v>378</v>
      </c>
      <c r="F38" s="114">
        <v>326000</v>
      </c>
      <c r="G38" s="114">
        <v>326000</v>
      </c>
      <c r="H38" s="114">
        <v>226000</v>
      </c>
      <c r="I38" s="112"/>
      <c r="J38" s="115" t="s">
        <v>379</v>
      </c>
      <c r="K38" s="114"/>
      <c r="L38" s="114"/>
    </row>
    <row r="39" spans="1:12" ht="63.75" customHeight="1">
      <c r="A39" s="111">
        <v>25</v>
      </c>
      <c r="B39" s="121">
        <v>801</v>
      </c>
      <c r="C39" s="121">
        <v>80101</v>
      </c>
      <c r="D39" s="121">
        <v>6050</v>
      </c>
      <c r="E39" s="113" t="s">
        <v>380</v>
      </c>
      <c r="F39" s="114">
        <v>196000</v>
      </c>
      <c r="G39" s="114">
        <v>196000</v>
      </c>
      <c r="H39" s="114">
        <v>146000</v>
      </c>
      <c r="I39" s="112"/>
      <c r="J39" s="115" t="s">
        <v>381</v>
      </c>
      <c r="K39" s="114"/>
      <c r="L39" s="114"/>
    </row>
    <row r="40" spans="1:12" ht="42.75">
      <c r="A40" s="111">
        <v>26</v>
      </c>
      <c r="B40" s="121">
        <v>801</v>
      </c>
      <c r="C40" s="121">
        <v>80101</v>
      </c>
      <c r="D40" s="121">
        <v>6050</v>
      </c>
      <c r="E40" s="113" t="s">
        <v>382</v>
      </c>
      <c r="F40" s="114">
        <v>150000</v>
      </c>
      <c r="G40" s="114">
        <v>150000</v>
      </c>
      <c r="H40" s="114">
        <v>150000</v>
      </c>
      <c r="I40" s="112"/>
      <c r="J40" s="115"/>
      <c r="K40" s="114"/>
      <c r="L40" s="114"/>
    </row>
    <row r="41" spans="1:12" ht="42.75" customHeight="1">
      <c r="A41" s="111">
        <v>27</v>
      </c>
      <c r="B41" s="121">
        <v>801</v>
      </c>
      <c r="C41" s="121">
        <v>80101</v>
      </c>
      <c r="D41" s="121">
        <v>6050</v>
      </c>
      <c r="E41" s="113" t="s">
        <v>383</v>
      </c>
      <c r="F41" s="114">
        <v>150000</v>
      </c>
      <c r="G41" s="134">
        <v>150000</v>
      </c>
      <c r="H41" s="114">
        <v>75000</v>
      </c>
      <c r="I41" s="112"/>
      <c r="J41" s="115" t="s">
        <v>384</v>
      </c>
      <c r="K41" s="114"/>
      <c r="L41" s="114"/>
    </row>
    <row r="42" spans="1:12" ht="42.75">
      <c r="A42" s="111">
        <v>28</v>
      </c>
      <c r="B42" s="121">
        <v>801</v>
      </c>
      <c r="C42" s="121">
        <v>80101</v>
      </c>
      <c r="D42" s="121">
        <v>6050</v>
      </c>
      <c r="E42" s="113" t="s">
        <v>385</v>
      </c>
      <c r="F42" s="114">
        <v>40000</v>
      </c>
      <c r="G42" s="114">
        <v>40000</v>
      </c>
      <c r="H42" s="114">
        <v>40000</v>
      </c>
      <c r="I42" s="112"/>
      <c r="J42" s="115"/>
      <c r="K42" s="114"/>
      <c r="L42" s="114"/>
    </row>
    <row r="43" spans="1:12" ht="74.25">
      <c r="A43" s="111">
        <v>29</v>
      </c>
      <c r="B43" s="121">
        <v>801</v>
      </c>
      <c r="C43" s="121">
        <v>80101</v>
      </c>
      <c r="D43" s="121">
        <v>6050</v>
      </c>
      <c r="E43" s="113" t="s">
        <v>386</v>
      </c>
      <c r="F43" s="114">
        <v>27000</v>
      </c>
      <c r="G43" s="114">
        <v>27000</v>
      </c>
      <c r="H43" s="114">
        <v>27000</v>
      </c>
      <c r="I43" s="112"/>
      <c r="J43" s="115"/>
      <c r="K43" s="114"/>
      <c r="L43" s="114"/>
    </row>
    <row r="44" spans="1:12" ht="36.75" customHeight="1">
      <c r="A44" s="127" t="s">
        <v>387</v>
      </c>
      <c r="B44" s="127"/>
      <c r="C44" s="127"/>
      <c r="D44" s="127"/>
      <c r="E44" s="135"/>
      <c r="F44" s="129">
        <f>SUM(F38:F43)</f>
        <v>889000</v>
      </c>
      <c r="G44" s="129">
        <f>SUM(G38:G43)</f>
        <v>889000</v>
      </c>
      <c r="H44" s="129">
        <f>SUM(H38:H43)</f>
        <v>664000</v>
      </c>
      <c r="I44" s="136"/>
      <c r="J44" s="137" t="s">
        <v>388</v>
      </c>
      <c r="K44" s="114"/>
      <c r="L44" s="114"/>
    </row>
    <row r="45" spans="1:12" ht="74.25">
      <c r="A45" s="111">
        <v>30</v>
      </c>
      <c r="B45" s="121">
        <v>900</v>
      </c>
      <c r="C45" s="121">
        <v>90001</v>
      </c>
      <c r="D45" s="121">
        <v>6050</v>
      </c>
      <c r="E45" s="113" t="s">
        <v>389</v>
      </c>
      <c r="F45" s="114">
        <v>2100000</v>
      </c>
      <c r="G45" s="114">
        <v>2100000</v>
      </c>
      <c r="H45" s="114">
        <v>45938</v>
      </c>
      <c r="I45" s="114">
        <v>600000</v>
      </c>
      <c r="J45" s="115" t="s">
        <v>390</v>
      </c>
      <c r="K45" s="114"/>
      <c r="L45" s="114"/>
    </row>
    <row r="46" spans="1:12" ht="36.75" customHeight="1">
      <c r="A46" s="111">
        <v>31</v>
      </c>
      <c r="B46" s="121">
        <v>900</v>
      </c>
      <c r="C46" s="121">
        <v>90001</v>
      </c>
      <c r="D46" s="121">
        <v>6050</v>
      </c>
      <c r="E46" s="113" t="s">
        <v>391</v>
      </c>
      <c r="F46" s="114">
        <v>125360</v>
      </c>
      <c r="G46" s="114">
        <v>125360</v>
      </c>
      <c r="H46" s="114">
        <v>6360</v>
      </c>
      <c r="I46" s="114">
        <v>100000</v>
      </c>
      <c r="J46" s="115" t="s">
        <v>392</v>
      </c>
      <c r="K46" s="114"/>
      <c r="L46" s="114"/>
    </row>
    <row r="47" spans="1:12" ht="36.75">
      <c r="A47" s="127" t="s">
        <v>393</v>
      </c>
      <c r="B47" s="127"/>
      <c r="C47" s="127"/>
      <c r="D47" s="127"/>
      <c r="E47" s="135"/>
      <c r="F47" s="129">
        <f>SUM(F45:F46)</f>
        <v>2225360</v>
      </c>
      <c r="G47" s="129">
        <f>SUM(G45:G46)</f>
        <v>2225360</v>
      </c>
      <c r="H47" s="129">
        <f>SUM(H45:H46)</f>
        <v>52298</v>
      </c>
      <c r="I47" s="129">
        <f>SUM(I45:I46)</f>
        <v>700000</v>
      </c>
      <c r="J47" s="137" t="s">
        <v>394</v>
      </c>
      <c r="K47" s="114"/>
      <c r="L47" s="114"/>
    </row>
    <row r="48" spans="1:12" ht="36.75" customHeight="1">
      <c r="A48" s="111">
        <v>32</v>
      </c>
      <c r="B48" s="121">
        <v>921</v>
      </c>
      <c r="C48" s="121">
        <v>92109</v>
      </c>
      <c r="D48" s="121">
        <v>6050</v>
      </c>
      <c r="E48" s="113" t="s">
        <v>395</v>
      </c>
      <c r="F48" s="114">
        <v>149500</v>
      </c>
      <c r="G48" s="114">
        <v>149500</v>
      </c>
      <c r="H48" s="114">
        <v>29900</v>
      </c>
      <c r="I48" s="114"/>
      <c r="J48" s="115" t="s">
        <v>396</v>
      </c>
      <c r="K48" s="114"/>
      <c r="L48" s="114"/>
    </row>
    <row r="49" spans="1:12" ht="21.75" customHeight="1">
      <c r="A49" s="117" t="s">
        <v>397</v>
      </c>
      <c r="B49" s="117"/>
      <c r="C49" s="117"/>
      <c r="D49" s="117"/>
      <c r="E49" s="118"/>
      <c r="F49" s="119">
        <f>SUM(F48)</f>
        <v>149500</v>
      </c>
      <c r="G49" s="119">
        <f>SUM(G48)</f>
        <v>149500</v>
      </c>
      <c r="H49" s="119">
        <f>SUM(H48)</f>
        <v>29900</v>
      </c>
      <c r="I49" s="119"/>
      <c r="J49" s="120"/>
      <c r="K49" s="114"/>
      <c r="L49" s="114"/>
    </row>
    <row r="50" spans="1:12" ht="40.5" customHeight="1">
      <c r="A50" s="138" t="s">
        <v>7</v>
      </c>
      <c r="B50" s="138"/>
      <c r="C50" s="138"/>
      <c r="D50" s="138"/>
      <c r="E50" s="138"/>
      <c r="F50" s="114">
        <f>F49+F47+F44+F37+F35+F31+F28+F19</f>
        <v>12134023</v>
      </c>
      <c r="G50" s="114">
        <f>G49+G47+G44+G37+G35+G31+G28+G19</f>
        <v>12134023</v>
      </c>
      <c r="H50" s="114">
        <f>H49+H47+H44+H37+H35+H31+H28+H19</f>
        <v>2546278</v>
      </c>
      <c r="I50" s="114">
        <f>I49+I47+I44+I37+I35+I31+I28+I19</f>
        <v>2352945</v>
      </c>
      <c r="J50" s="137" t="s">
        <v>398</v>
      </c>
      <c r="K50" s="112"/>
      <c r="L50" s="117" t="s">
        <v>399</v>
      </c>
    </row>
    <row r="52" spans="1:6" ht="12.75">
      <c r="A52" s="139" t="s">
        <v>400</v>
      </c>
      <c r="B52" s="139"/>
      <c r="C52" s="139"/>
      <c r="D52" s="139"/>
      <c r="E52" s="139"/>
      <c r="F52" s="139"/>
    </row>
    <row r="53" spans="1:6" ht="12.75">
      <c r="A53" s="139" t="s">
        <v>401</v>
      </c>
      <c r="B53" s="139"/>
      <c r="C53" s="139"/>
      <c r="D53" s="139"/>
      <c r="E53" s="139"/>
      <c r="F53" s="139"/>
    </row>
    <row r="54" spans="1:6" ht="12.75">
      <c r="A54" s="139" t="s">
        <v>402</v>
      </c>
      <c r="B54" s="139"/>
      <c r="C54" s="139"/>
      <c r="D54" s="139"/>
      <c r="E54" s="139"/>
      <c r="F54" s="139"/>
    </row>
    <row r="55" spans="1:6" ht="12.75">
      <c r="A55" s="139" t="s">
        <v>403</v>
      </c>
      <c r="B55" s="139"/>
      <c r="C55" s="139"/>
      <c r="D55" s="139"/>
      <c r="E55" s="139"/>
      <c r="F55" s="139"/>
    </row>
    <row r="56" spans="1:6" ht="12.75">
      <c r="A56" s="139"/>
      <c r="B56" s="139"/>
      <c r="C56" s="139"/>
      <c r="D56" s="139"/>
      <c r="E56" s="139"/>
      <c r="F56" s="139"/>
    </row>
    <row r="57" spans="1:6" ht="12.75">
      <c r="A57" s="140" t="s">
        <v>404</v>
      </c>
      <c r="B57" s="139"/>
      <c r="C57" s="139"/>
      <c r="D57" s="139"/>
      <c r="E57" s="139"/>
      <c r="F57" s="139"/>
    </row>
  </sheetData>
  <mergeCells count="25">
    <mergeCell ref="A1:L1"/>
    <mergeCell ref="A2:L2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19:D19"/>
    <mergeCell ref="A28:D28"/>
    <mergeCell ref="A31:D31"/>
    <mergeCell ref="A35:D35"/>
    <mergeCell ref="A37:D37"/>
    <mergeCell ref="A44:D44"/>
    <mergeCell ref="A47:D47"/>
    <mergeCell ref="A49:D49"/>
    <mergeCell ref="A50:E50"/>
  </mergeCells>
  <printOptions horizontalCentered="1"/>
  <pageMargins left="0.5118055555555556" right="0.39375" top="1.3777777777777778" bottom="0.7875" header="0.5118055555555556" footer="0.5118055555555556"/>
  <pageSetup horizontalDpi="300" verticalDpi="300" orientation="landscape" paperSize="9" scale="95"/>
  <headerFooter alignWithMargins="0">
    <oddHeader>&amp;R&amp;9Załącznik nr &amp;A
do uchwały Rady Gminy nr 77/XVI/2008 
z dnia 29.01.2008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3">
      <selection activeCell="B15" activeCellId="1" sqref="A246:L273 B15"/>
    </sheetView>
  </sheetViews>
  <sheetFormatPr defaultColWidth="9.00390625" defaultRowHeight="12.75"/>
  <cols>
    <col min="1" max="1" width="4.75390625" style="58" customWidth="1"/>
    <col min="2" max="2" width="40.125" style="58" customWidth="1"/>
    <col min="3" max="3" width="14.00390625" style="58" customWidth="1"/>
    <col min="4" max="4" width="17.125" style="58" customWidth="1"/>
    <col min="5" max="16384" width="9.125" style="58" customWidth="1"/>
  </cols>
  <sheetData>
    <row r="1" spans="1:4" ht="15" customHeight="1">
      <c r="A1" s="141" t="s">
        <v>405</v>
      </c>
      <c r="B1" s="141"/>
      <c r="C1" s="141"/>
      <c r="D1" s="141"/>
    </row>
    <row r="2" ht="6.75" customHeight="1">
      <c r="A2" s="142"/>
    </row>
    <row r="3" ht="12.75">
      <c r="D3" s="143" t="s">
        <v>325</v>
      </c>
    </row>
    <row r="4" ht="15" customHeight="1">
      <c r="D4" s="143" t="s">
        <v>325</v>
      </c>
    </row>
    <row r="5" spans="1:4" ht="15" customHeight="1">
      <c r="A5" s="144" t="s">
        <v>326</v>
      </c>
      <c r="B5" s="144" t="s">
        <v>406</v>
      </c>
      <c r="C5" s="145" t="s">
        <v>407</v>
      </c>
      <c r="D5" s="145" t="s">
        <v>408</v>
      </c>
    </row>
    <row r="6" spans="1:4" ht="15.75" customHeight="1">
      <c r="A6" s="144"/>
      <c r="B6" s="144"/>
      <c r="C6" s="144"/>
      <c r="D6" s="145"/>
    </row>
    <row r="7" spans="1:4" s="146" customFormat="1" ht="9.75" customHeight="1">
      <c r="A7" s="144"/>
      <c r="B7" s="144"/>
      <c r="C7" s="144"/>
      <c r="D7" s="145"/>
    </row>
    <row r="8" spans="1:4" s="149" customFormat="1" ht="13.5" customHeight="1">
      <c r="A8" s="147">
        <v>1</v>
      </c>
      <c r="B8" s="147">
        <v>2</v>
      </c>
      <c r="C8" s="147">
        <v>3</v>
      </c>
      <c r="D8" s="148">
        <v>4</v>
      </c>
    </row>
    <row r="9" spans="1:4" ht="15.75" customHeight="1">
      <c r="A9" s="150" t="s">
        <v>409</v>
      </c>
      <c r="B9" s="151" t="s">
        <v>410</v>
      </c>
      <c r="C9" s="150"/>
      <c r="D9" s="152">
        <v>30134000</v>
      </c>
    </row>
    <row r="10" spans="1:4" ht="14.25" customHeight="1">
      <c r="A10" s="150" t="s">
        <v>411</v>
      </c>
      <c r="B10" s="151" t="s">
        <v>412</v>
      </c>
      <c r="C10" s="150"/>
      <c r="D10" s="153">
        <v>32784000</v>
      </c>
    </row>
    <row r="11" spans="1:4" ht="18.75" customHeight="1">
      <c r="A11" s="150" t="s">
        <v>413</v>
      </c>
      <c r="B11" s="151" t="s">
        <v>414</v>
      </c>
      <c r="C11" s="154"/>
      <c r="D11" s="155">
        <v>-2650000</v>
      </c>
    </row>
    <row r="12" spans="1:4" ht="21.75" customHeight="1">
      <c r="A12" s="156" t="s">
        <v>415</v>
      </c>
      <c r="B12" s="156"/>
      <c r="C12" s="154"/>
      <c r="D12" s="157">
        <v>4145000</v>
      </c>
    </row>
    <row r="13" spans="1:4" ht="18.75" customHeight="1">
      <c r="A13" s="150" t="s">
        <v>409</v>
      </c>
      <c r="B13" s="158" t="s">
        <v>416</v>
      </c>
      <c r="C13" s="150" t="s">
        <v>417</v>
      </c>
      <c r="D13" s="157">
        <v>3245000</v>
      </c>
    </row>
    <row r="14" spans="1:4" ht="31.5" customHeight="1">
      <c r="A14" s="159" t="s">
        <v>411</v>
      </c>
      <c r="B14" s="154" t="s">
        <v>418</v>
      </c>
      <c r="C14" s="150" t="s">
        <v>417</v>
      </c>
      <c r="D14" s="160">
        <v>900000</v>
      </c>
    </row>
    <row r="15" spans="1:4" ht="25.5" customHeight="1">
      <c r="A15" s="150" t="s">
        <v>413</v>
      </c>
      <c r="B15" s="161" t="s">
        <v>419</v>
      </c>
      <c r="C15" s="150" t="s">
        <v>420</v>
      </c>
      <c r="D15" s="157"/>
    </row>
    <row r="16" spans="1:4" ht="15" customHeight="1">
      <c r="A16" s="159" t="s">
        <v>421</v>
      </c>
      <c r="B16" s="154" t="s">
        <v>422</v>
      </c>
      <c r="C16" s="150" t="s">
        <v>423</v>
      </c>
      <c r="D16" s="157"/>
    </row>
    <row r="17" spans="1:4" ht="16.5" customHeight="1">
      <c r="A17" s="150" t="s">
        <v>424</v>
      </c>
      <c r="B17" s="154" t="s">
        <v>425</v>
      </c>
      <c r="C17" s="150" t="s">
        <v>426</v>
      </c>
      <c r="D17" s="157"/>
    </row>
    <row r="18" spans="1:4" ht="15" customHeight="1">
      <c r="A18" s="159" t="s">
        <v>427</v>
      </c>
      <c r="B18" s="154" t="s">
        <v>428</v>
      </c>
      <c r="C18" s="150" t="s">
        <v>429</v>
      </c>
      <c r="D18" s="162"/>
    </row>
    <row r="19" spans="1:4" ht="15" customHeight="1">
      <c r="A19" s="150" t="s">
        <v>430</v>
      </c>
      <c r="B19" s="154" t="s">
        <v>431</v>
      </c>
      <c r="C19" s="150" t="s">
        <v>432</v>
      </c>
      <c r="D19" s="163"/>
    </row>
    <row r="20" spans="1:4" ht="18.75" customHeight="1">
      <c r="A20" s="150" t="s">
        <v>433</v>
      </c>
      <c r="B20" s="164" t="s">
        <v>434</v>
      </c>
      <c r="C20" s="150" t="s">
        <v>435</v>
      </c>
      <c r="D20" s="163"/>
    </row>
    <row r="21" spans="1:4" ht="16.5" customHeight="1">
      <c r="A21" s="156" t="s">
        <v>436</v>
      </c>
      <c r="B21" s="156"/>
      <c r="C21" s="150"/>
      <c r="D21" s="163">
        <v>1495000</v>
      </c>
    </row>
    <row r="22" spans="1:4" ht="13.5" customHeight="1">
      <c r="A22" s="150" t="s">
        <v>409</v>
      </c>
      <c r="B22" s="154" t="s">
        <v>437</v>
      </c>
      <c r="C22" s="150" t="s">
        <v>438</v>
      </c>
      <c r="D22" s="163">
        <v>860000</v>
      </c>
    </row>
    <row r="23" spans="1:4" ht="38.25" customHeight="1">
      <c r="A23" s="159" t="s">
        <v>411</v>
      </c>
      <c r="B23" s="165" t="s">
        <v>439</v>
      </c>
      <c r="C23" s="159" t="s">
        <v>438</v>
      </c>
      <c r="D23" s="166">
        <v>635000</v>
      </c>
    </row>
    <row r="24" spans="1:4" ht="34.5">
      <c r="A24" s="150" t="s">
        <v>413</v>
      </c>
      <c r="B24" s="167" t="s">
        <v>440</v>
      </c>
      <c r="C24" s="150" t="s">
        <v>441</v>
      </c>
      <c r="D24" s="153"/>
    </row>
    <row r="25" spans="1:4" ht="15.75" customHeight="1">
      <c r="A25" s="159" t="s">
        <v>421</v>
      </c>
      <c r="B25" s="165" t="s">
        <v>442</v>
      </c>
      <c r="C25" s="159" t="s">
        <v>443</v>
      </c>
      <c r="D25" s="168"/>
    </row>
    <row r="26" spans="1:4" ht="15" customHeight="1">
      <c r="A26" s="150" t="s">
        <v>424</v>
      </c>
      <c r="B26" s="154" t="s">
        <v>444</v>
      </c>
      <c r="C26" s="150" t="s">
        <v>445</v>
      </c>
      <c r="D26" s="153"/>
    </row>
    <row r="27" spans="1:6" ht="16.5" customHeight="1">
      <c r="A27" s="169" t="s">
        <v>427</v>
      </c>
      <c r="B27" s="164" t="s">
        <v>446</v>
      </c>
      <c r="C27" s="169" t="s">
        <v>447</v>
      </c>
      <c r="D27" s="170"/>
      <c r="E27" s="171"/>
      <c r="F27" s="171"/>
    </row>
    <row r="28" spans="1:4" ht="12.75">
      <c r="A28" s="169" t="s">
        <v>430</v>
      </c>
      <c r="B28" s="164" t="s">
        <v>448</v>
      </c>
      <c r="C28" s="172" t="s">
        <v>449</v>
      </c>
      <c r="D28" s="173"/>
    </row>
    <row r="29" spans="1:3" ht="12.75">
      <c r="A29" s="174"/>
      <c r="B29" s="175"/>
      <c r="C29" s="176"/>
    </row>
  </sheetData>
  <mergeCells count="7">
    <mergeCell ref="A1:D1"/>
    <mergeCell ref="A5:A7"/>
    <mergeCell ref="B5:B7"/>
    <mergeCell ref="C5:C7"/>
    <mergeCell ref="D5:D7"/>
    <mergeCell ref="A12:B12"/>
    <mergeCell ref="A21:B21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&amp;A
do uchwały Rady Gminy nr 77/XVI/2008 
z dnia 29.01.2008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4">
      <selection activeCell="A47" activeCellId="1" sqref="A246:L273 A47"/>
    </sheetView>
  </sheetViews>
  <sheetFormatPr defaultColWidth="9.00390625" defaultRowHeight="12.75"/>
  <cols>
    <col min="1" max="1" width="5.625" style="58" customWidth="1"/>
    <col min="2" max="2" width="8.875" style="58" customWidth="1"/>
    <col min="3" max="3" width="6.875" style="58" customWidth="1"/>
    <col min="4" max="4" width="14.25390625" style="58" customWidth="1"/>
    <col min="5" max="5" width="14.875" style="58" customWidth="1"/>
    <col min="6" max="6" width="13.625" style="58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77" t="s">
        <v>450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2.75" customHeight="1">
      <c r="A2" s="144" t="s">
        <v>2</v>
      </c>
      <c r="B2" s="144" t="s">
        <v>157</v>
      </c>
      <c r="C2" s="144" t="s">
        <v>158</v>
      </c>
      <c r="D2" s="145" t="s">
        <v>451</v>
      </c>
      <c r="E2" s="145" t="s">
        <v>452</v>
      </c>
      <c r="F2" s="145" t="s">
        <v>160</v>
      </c>
      <c r="G2" s="145"/>
      <c r="H2" s="145"/>
      <c r="I2" s="145"/>
      <c r="J2" s="145"/>
    </row>
    <row r="3" spans="1:10" ht="12.75" customHeight="1">
      <c r="A3" s="144"/>
      <c r="B3" s="144"/>
      <c r="C3" s="144"/>
      <c r="D3" s="145"/>
      <c r="E3" s="145"/>
      <c r="F3" s="145" t="s">
        <v>453</v>
      </c>
      <c r="G3" s="145" t="s">
        <v>8</v>
      </c>
      <c r="H3" s="145"/>
      <c r="I3" s="145"/>
      <c r="J3" s="145" t="s">
        <v>454</v>
      </c>
    </row>
    <row r="4" spans="1:10" ht="24.75">
      <c r="A4" s="144"/>
      <c r="B4" s="144"/>
      <c r="C4" s="144"/>
      <c r="D4" s="145"/>
      <c r="E4" s="145"/>
      <c r="F4" s="145"/>
      <c r="G4" s="145" t="s">
        <v>455</v>
      </c>
      <c r="H4" s="145" t="s">
        <v>456</v>
      </c>
      <c r="I4" s="145" t="s">
        <v>457</v>
      </c>
      <c r="J4" s="145"/>
    </row>
    <row r="5" spans="1:10" ht="12.75">
      <c r="A5" s="178">
        <v>1</v>
      </c>
      <c r="B5" s="178">
        <v>2</v>
      </c>
      <c r="C5" s="178">
        <v>3</v>
      </c>
      <c r="D5" s="178">
        <v>4</v>
      </c>
      <c r="E5" s="178">
        <v>5</v>
      </c>
      <c r="F5" s="178">
        <v>6</v>
      </c>
      <c r="G5" s="178">
        <v>7</v>
      </c>
      <c r="H5" s="178">
        <v>8</v>
      </c>
      <c r="I5" s="178">
        <v>9</v>
      </c>
      <c r="J5" s="178">
        <v>10</v>
      </c>
    </row>
    <row r="6" spans="1:10" ht="12.75">
      <c r="A6" s="179">
        <v>750</v>
      </c>
      <c r="B6" s="179">
        <v>75011</v>
      </c>
      <c r="C6" s="180">
        <v>2010</v>
      </c>
      <c r="D6" s="181">
        <v>65394</v>
      </c>
      <c r="E6" s="181">
        <v>65394</v>
      </c>
      <c r="F6" s="182">
        <v>65394</v>
      </c>
      <c r="G6" s="182">
        <v>51000</v>
      </c>
      <c r="H6" s="182">
        <v>10450</v>
      </c>
      <c r="I6" s="183"/>
      <c r="J6" s="183"/>
    </row>
    <row r="7" spans="1:10" ht="12.75">
      <c r="A7" s="87"/>
      <c r="B7" s="87"/>
      <c r="C7" s="184">
        <v>4010</v>
      </c>
      <c r="D7" s="183"/>
      <c r="E7" s="185">
        <v>47000</v>
      </c>
      <c r="F7" s="185">
        <v>47000</v>
      </c>
      <c r="G7" s="185">
        <v>47000</v>
      </c>
      <c r="H7" s="183"/>
      <c r="I7" s="183"/>
      <c r="J7" s="183"/>
    </row>
    <row r="8" spans="1:10" ht="12.75">
      <c r="A8" s="87"/>
      <c r="B8" s="87"/>
      <c r="C8" s="184">
        <v>4040</v>
      </c>
      <c r="D8" s="183"/>
      <c r="E8" s="185">
        <v>4000</v>
      </c>
      <c r="F8" s="185">
        <v>4000</v>
      </c>
      <c r="G8" s="186">
        <v>4000</v>
      </c>
      <c r="H8" s="185"/>
      <c r="I8" s="183"/>
      <c r="J8" s="183"/>
    </row>
    <row r="9" spans="1:10" ht="12.75">
      <c r="A9" s="87"/>
      <c r="B9" s="87"/>
      <c r="C9" s="184">
        <v>4110</v>
      </c>
      <c r="D9" s="183"/>
      <c r="E9" s="185">
        <v>9200</v>
      </c>
      <c r="F9" s="185">
        <v>9200</v>
      </c>
      <c r="G9" s="183"/>
      <c r="H9" s="185">
        <v>9200</v>
      </c>
      <c r="I9" s="183"/>
      <c r="J9" s="183"/>
    </row>
    <row r="10" spans="1:10" ht="12.75">
      <c r="A10" s="87"/>
      <c r="B10" s="87"/>
      <c r="C10" s="184">
        <v>4120</v>
      </c>
      <c r="D10" s="183"/>
      <c r="E10" s="185">
        <v>1250</v>
      </c>
      <c r="F10" s="185">
        <v>1250</v>
      </c>
      <c r="G10" s="183"/>
      <c r="H10" s="185">
        <v>1250</v>
      </c>
      <c r="I10" s="183"/>
      <c r="J10" s="183"/>
    </row>
    <row r="11" spans="1:10" ht="12.75">
      <c r="A11" s="87"/>
      <c r="B11" s="87"/>
      <c r="C11" s="184">
        <v>4210</v>
      </c>
      <c r="D11" s="183"/>
      <c r="E11" s="185">
        <v>1531</v>
      </c>
      <c r="F11" s="185">
        <v>1531</v>
      </c>
      <c r="G11" s="183"/>
      <c r="H11" s="183"/>
      <c r="I11" s="183"/>
      <c r="J11" s="183"/>
    </row>
    <row r="12" spans="1:10" ht="12.75">
      <c r="A12" s="87"/>
      <c r="B12" s="87"/>
      <c r="C12" s="184">
        <v>4440</v>
      </c>
      <c r="D12" s="183"/>
      <c r="E12" s="185">
        <v>2413</v>
      </c>
      <c r="F12" s="185">
        <v>2413</v>
      </c>
      <c r="G12" s="183"/>
      <c r="H12" s="183"/>
      <c r="I12" s="183"/>
      <c r="J12" s="183"/>
    </row>
    <row r="13" spans="1:10" ht="12.75">
      <c r="A13" s="180">
        <v>751</v>
      </c>
      <c r="B13" s="180">
        <v>75101</v>
      </c>
      <c r="C13" s="180">
        <v>2010</v>
      </c>
      <c r="D13" s="182">
        <v>1966</v>
      </c>
      <c r="E13" s="182">
        <v>1966</v>
      </c>
      <c r="F13" s="182">
        <v>1966</v>
      </c>
      <c r="G13" s="182">
        <v>1500</v>
      </c>
      <c r="H13" s="182">
        <v>295</v>
      </c>
      <c r="I13" s="186"/>
      <c r="J13" s="186"/>
    </row>
    <row r="14" spans="1:10" ht="12.75">
      <c r="A14" s="87"/>
      <c r="B14" s="87"/>
      <c r="C14" s="187">
        <v>4110</v>
      </c>
      <c r="D14" s="186"/>
      <c r="E14" s="186">
        <v>258</v>
      </c>
      <c r="F14" s="186">
        <v>258</v>
      </c>
      <c r="G14" s="186"/>
      <c r="H14" s="186">
        <v>258</v>
      </c>
      <c r="I14" s="186"/>
      <c r="J14" s="186"/>
    </row>
    <row r="15" spans="1:10" ht="12.75">
      <c r="A15" s="87"/>
      <c r="B15" s="87"/>
      <c r="C15" s="187">
        <v>4120</v>
      </c>
      <c r="D15" s="186"/>
      <c r="E15" s="186">
        <v>37</v>
      </c>
      <c r="F15" s="186">
        <v>37</v>
      </c>
      <c r="G15" s="186"/>
      <c r="H15" s="186">
        <v>37</v>
      </c>
      <c r="I15" s="186"/>
      <c r="J15" s="186"/>
    </row>
    <row r="16" spans="1:10" ht="12.75">
      <c r="A16" s="87"/>
      <c r="B16" s="87"/>
      <c r="C16" s="187">
        <v>4170</v>
      </c>
      <c r="D16" s="186"/>
      <c r="E16" s="186">
        <v>1500</v>
      </c>
      <c r="F16" s="186">
        <v>1500</v>
      </c>
      <c r="G16" s="186">
        <v>1500</v>
      </c>
      <c r="H16" s="186"/>
      <c r="I16" s="186"/>
      <c r="J16" s="186"/>
    </row>
    <row r="17" spans="1:10" ht="12.75">
      <c r="A17" s="87"/>
      <c r="B17" s="87"/>
      <c r="C17" s="187">
        <v>4210</v>
      </c>
      <c r="D17" s="186"/>
      <c r="E17" s="186">
        <v>171</v>
      </c>
      <c r="F17" s="186">
        <v>171</v>
      </c>
      <c r="G17" s="186"/>
      <c r="H17" s="186"/>
      <c r="I17" s="186"/>
      <c r="J17" s="186"/>
    </row>
    <row r="18" spans="1:10" ht="12.75">
      <c r="A18" s="180">
        <v>754</v>
      </c>
      <c r="B18" s="180">
        <v>75414</v>
      </c>
      <c r="C18" s="180">
        <v>2010</v>
      </c>
      <c r="D18" s="182">
        <v>500</v>
      </c>
      <c r="E18" s="182">
        <v>500</v>
      </c>
      <c r="F18" s="182">
        <v>500</v>
      </c>
      <c r="G18" s="182">
        <v>300</v>
      </c>
      <c r="H18" s="186"/>
      <c r="I18" s="186"/>
      <c r="J18" s="186"/>
    </row>
    <row r="19" spans="1:10" ht="12.75">
      <c r="A19" s="87"/>
      <c r="B19" s="87"/>
      <c r="C19" s="187">
        <v>4170</v>
      </c>
      <c r="D19" s="186"/>
      <c r="E19" s="186">
        <v>300</v>
      </c>
      <c r="F19" s="186">
        <v>300</v>
      </c>
      <c r="G19" s="186">
        <v>300</v>
      </c>
      <c r="H19" s="186"/>
      <c r="I19" s="186"/>
      <c r="J19" s="186"/>
    </row>
    <row r="20" spans="1:10" ht="12.75">
      <c r="A20" s="87"/>
      <c r="B20" s="87"/>
      <c r="C20" s="187">
        <v>4210</v>
      </c>
      <c r="D20" s="186"/>
      <c r="E20" s="186">
        <v>100</v>
      </c>
      <c r="F20" s="186">
        <v>100</v>
      </c>
      <c r="G20" s="186"/>
      <c r="H20" s="186"/>
      <c r="I20" s="186"/>
      <c r="J20" s="186"/>
    </row>
    <row r="21" spans="1:10" ht="12.75">
      <c r="A21" s="87"/>
      <c r="B21" s="87"/>
      <c r="C21" s="187">
        <v>4300</v>
      </c>
      <c r="D21" s="186"/>
      <c r="E21" s="186">
        <v>100</v>
      </c>
      <c r="F21" s="186">
        <v>100</v>
      </c>
      <c r="G21" s="186"/>
      <c r="H21" s="186"/>
      <c r="I21" s="186"/>
      <c r="J21" s="186"/>
    </row>
    <row r="22" spans="1:10" ht="12.75">
      <c r="A22" s="180">
        <v>852</v>
      </c>
      <c r="B22" s="180">
        <v>85212</v>
      </c>
      <c r="C22" s="180">
        <v>2010</v>
      </c>
      <c r="D22" s="182">
        <v>3900000</v>
      </c>
      <c r="E22" s="182">
        <v>3900000</v>
      </c>
      <c r="F22" s="182">
        <v>3900000</v>
      </c>
      <c r="G22" s="182">
        <v>65910</v>
      </c>
      <c r="H22" s="182">
        <v>56200</v>
      </c>
      <c r="I22" s="182">
        <v>3740100</v>
      </c>
      <c r="J22" s="186"/>
    </row>
    <row r="23" spans="1:10" ht="12.75">
      <c r="A23" s="87"/>
      <c r="B23" s="87"/>
      <c r="C23" s="187">
        <v>3020</v>
      </c>
      <c r="D23" s="186"/>
      <c r="E23" s="186">
        <v>500</v>
      </c>
      <c r="F23" s="186">
        <v>500</v>
      </c>
      <c r="G23" s="186"/>
      <c r="H23" s="186"/>
      <c r="I23" s="186"/>
      <c r="J23" s="186"/>
    </row>
    <row r="24" spans="1:10" ht="12.75">
      <c r="A24" s="87"/>
      <c r="B24" s="87"/>
      <c r="C24" s="187">
        <v>3110</v>
      </c>
      <c r="D24" s="186"/>
      <c r="E24" s="186">
        <v>3740100</v>
      </c>
      <c r="F24" s="186">
        <v>3740100</v>
      </c>
      <c r="G24" s="186"/>
      <c r="H24" s="186"/>
      <c r="I24" s="186">
        <v>3740100</v>
      </c>
      <c r="J24" s="186"/>
    </row>
    <row r="25" spans="1:10" ht="12.75">
      <c r="A25" s="87"/>
      <c r="B25" s="87"/>
      <c r="C25" s="187">
        <v>4010</v>
      </c>
      <c r="D25" s="186"/>
      <c r="E25" s="186">
        <v>62010</v>
      </c>
      <c r="F25" s="186">
        <v>62010</v>
      </c>
      <c r="G25" s="186">
        <v>62010</v>
      </c>
      <c r="H25" s="186"/>
      <c r="I25" s="186"/>
      <c r="J25" s="186"/>
    </row>
    <row r="26" spans="1:10" ht="12.75">
      <c r="A26" s="87"/>
      <c r="B26" s="87"/>
      <c r="C26" s="187">
        <v>4040</v>
      </c>
      <c r="D26" s="186"/>
      <c r="E26" s="186">
        <v>3900</v>
      </c>
      <c r="F26" s="186">
        <v>3900</v>
      </c>
      <c r="G26" s="186">
        <v>3900</v>
      </c>
      <c r="H26" s="186"/>
      <c r="I26" s="186"/>
      <c r="J26" s="186"/>
    </row>
    <row r="27" spans="1:10" ht="12.75">
      <c r="A27" s="87"/>
      <c r="B27" s="87"/>
      <c r="C27" s="187">
        <v>4110</v>
      </c>
      <c r="D27" s="186"/>
      <c r="E27" s="186">
        <v>54600</v>
      </c>
      <c r="F27" s="186">
        <v>54600</v>
      </c>
      <c r="G27" s="186"/>
      <c r="H27" s="186">
        <v>54600</v>
      </c>
      <c r="I27" s="186"/>
      <c r="J27" s="186"/>
    </row>
    <row r="28" spans="1:10" ht="12.75">
      <c r="A28" s="87"/>
      <c r="B28" s="87"/>
      <c r="C28" s="187">
        <v>4120</v>
      </c>
      <c r="D28" s="186"/>
      <c r="E28" s="186">
        <v>1600</v>
      </c>
      <c r="F28" s="186">
        <v>1600</v>
      </c>
      <c r="G28" s="186"/>
      <c r="H28" s="186">
        <v>1600</v>
      </c>
      <c r="I28" s="186"/>
      <c r="J28" s="186"/>
    </row>
    <row r="29" spans="1:10" ht="12.75">
      <c r="A29" s="87"/>
      <c r="B29" s="87"/>
      <c r="C29" s="187">
        <v>4210</v>
      </c>
      <c r="D29" s="186"/>
      <c r="E29" s="186">
        <v>6500</v>
      </c>
      <c r="F29" s="186">
        <v>6500</v>
      </c>
      <c r="G29" s="186"/>
      <c r="H29" s="186"/>
      <c r="I29" s="186"/>
      <c r="J29" s="186"/>
    </row>
    <row r="30" spans="1:10" ht="12.75">
      <c r="A30" s="87"/>
      <c r="B30" s="87"/>
      <c r="C30" s="187">
        <v>4280</v>
      </c>
      <c r="D30" s="186"/>
      <c r="E30" s="186">
        <v>100</v>
      </c>
      <c r="F30" s="186">
        <v>100</v>
      </c>
      <c r="G30" s="186"/>
      <c r="H30" s="186"/>
      <c r="I30" s="186"/>
      <c r="J30" s="186"/>
    </row>
    <row r="31" spans="1:10" ht="12.75">
      <c r="A31" s="87"/>
      <c r="B31" s="87"/>
      <c r="C31" s="187">
        <v>4300</v>
      </c>
      <c r="D31" s="186"/>
      <c r="E31" s="186">
        <v>22872</v>
      </c>
      <c r="F31" s="186">
        <v>22872</v>
      </c>
      <c r="G31" s="186"/>
      <c r="H31" s="186"/>
      <c r="I31" s="186"/>
      <c r="J31" s="186"/>
    </row>
    <row r="32" spans="1:10" ht="12.75">
      <c r="A32" s="87"/>
      <c r="B32" s="87"/>
      <c r="C32" s="187">
        <v>4370</v>
      </c>
      <c r="D32" s="186"/>
      <c r="E32" s="186">
        <v>300</v>
      </c>
      <c r="F32" s="186">
        <v>300</v>
      </c>
      <c r="G32" s="186"/>
      <c r="H32" s="186"/>
      <c r="I32" s="186"/>
      <c r="J32" s="186"/>
    </row>
    <row r="33" spans="1:10" ht="12.75">
      <c r="A33" s="87"/>
      <c r="B33" s="87"/>
      <c r="C33" s="187">
        <v>4410</v>
      </c>
      <c r="D33" s="186"/>
      <c r="E33" s="186">
        <v>300</v>
      </c>
      <c r="F33" s="186">
        <v>300</v>
      </c>
      <c r="G33" s="186"/>
      <c r="H33" s="186"/>
      <c r="I33" s="186"/>
      <c r="J33" s="186"/>
    </row>
    <row r="34" spans="1:10" ht="12.75">
      <c r="A34" s="87"/>
      <c r="B34" s="87"/>
      <c r="C34" s="187">
        <v>4440</v>
      </c>
      <c r="D34" s="186"/>
      <c r="E34" s="186">
        <v>3218</v>
      </c>
      <c r="F34" s="186">
        <v>3218</v>
      </c>
      <c r="G34" s="186"/>
      <c r="H34" s="186"/>
      <c r="I34" s="186"/>
      <c r="J34" s="186"/>
    </row>
    <row r="35" spans="1:10" ht="12.75">
      <c r="A35" s="188"/>
      <c r="B35" s="188"/>
      <c r="C35" s="187">
        <v>4750</v>
      </c>
      <c r="D35" s="186"/>
      <c r="E35" s="186">
        <v>4000</v>
      </c>
      <c r="F35" s="186">
        <v>4000</v>
      </c>
      <c r="G35" s="186"/>
      <c r="H35" s="186"/>
      <c r="I35" s="186"/>
      <c r="J35" s="186"/>
    </row>
    <row r="36" spans="1:10" ht="12.75">
      <c r="A36" s="180">
        <v>852</v>
      </c>
      <c r="B36" s="180">
        <v>85213</v>
      </c>
      <c r="C36" s="180">
        <v>2010</v>
      </c>
      <c r="D36" s="182">
        <v>19000</v>
      </c>
      <c r="E36" s="182">
        <v>19000</v>
      </c>
      <c r="F36" s="182">
        <v>19000</v>
      </c>
      <c r="G36" s="186"/>
      <c r="H36" s="186"/>
      <c r="I36" s="186"/>
      <c r="J36" s="186"/>
    </row>
    <row r="37" spans="1:10" ht="12.75">
      <c r="A37" s="87"/>
      <c r="B37" s="87"/>
      <c r="C37" s="187">
        <v>4130</v>
      </c>
      <c r="D37" s="186"/>
      <c r="E37" s="186">
        <v>19000</v>
      </c>
      <c r="F37" s="186">
        <v>19000</v>
      </c>
      <c r="G37" s="189"/>
      <c r="H37" s="189"/>
      <c r="I37" s="189"/>
      <c r="J37" s="186"/>
    </row>
    <row r="38" spans="1:10" ht="12.75">
      <c r="A38" s="180">
        <v>852</v>
      </c>
      <c r="B38" s="180">
        <v>85214</v>
      </c>
      <c r="C38" s="180">
        <v>2010</v>
      </c>
      <c r="D38" s="182">
        <v>218000</v>
      </c>
      <c r="E38" s="182">
        <v>218000</v>
      </c>
      <c r="F38" s="182">
        <v>218000</v>
      </c>
      <c r="G38" s="182"/>
      <c r="H38" s="182"/>
      <c r="I38" s="182">
        <v>218000</v>
      </c>
      <c r="J38" s="186"/>
    </row>
    <row r="39" spans="1:10" ht="12.75">
      <c r="A39" s="87"/>
      <c r="B39" s="87"/>
      <c r="C39" s="187">
        <v>3110</v>
      </c>
      <c r="D39" s="186"/>
      <c r="E39" s="186">
        <v>218000</v>
      </c>
      <c r="F39" s="186">
        <v>218000</v>
      </c>
      <c r="G39" s="186"/>
      <c r="H39" s="186"/>
      <c r="I39" s="186">
        <v>218000</v>
      </c>
      <c r="J39" s="186"/>
    </row>
    <row r="40" spans="1:10" ht="12.75">
      <c r="A40" s="180">
        <v>852</v>
      </c>
      <c r="B40" s="180">
        <v>85228</v>
      </c>
      <c r="C40" s="180">
        <v>2010</v>
      </c>
      <c r="D40" s="182">
        <v>27400</v>
      </c>
      <c r="E40" s="182">
        <v>27400</v>
      </c>
      <c r="F40" s="182">
        <v>27400</v>
      </c>
      <c r="G40" s="182">
        <v>19750</v>
      </c>
      <c r="H40" s="182">
        <v>6750</v>
      </c>
      <c r="I40" s="182"/>
      <c r="J40" s="186"/>
    </row>
    <row r="41" spans="1:10" ht="12.75">
      <c r="A41" s="87"/>
      <c r="B41" s="87"/>
      <c r="C41" s="187">
        <v>4010</v>
      </c>
      <c r="D41" s="186"/>
      <c r="E41" s="186">
        <v>14719</v>
      </c>
      <c r="F41" s="186">
        <v>14719</v>
      </c>
      <c r="G41" s="186">
        <v>14719</v>
      </c>
      <c r="H41" s="186"/>
      <c r="I41" s="186"/>
      <c r="J41" s="186"/>
    </row>
    <row r="42" spans="1:10" ht="12.75">
      <c r="A42" s="87"/>
      <c r="B42" s="87"/>
      <c r="C42" s="187">
        <v>4040</v>
      </c>
      <c r="D42" s="186"/>
      <c r="E42" s="186">
        <v>1430</v>
      </c>
      <c r="F42" s="186">
        <v>1430</v>
      </c>
      <c r="G42" s="186">
        <v>1430</v>
      </c>
      <c r="H42" s="186"/>
      <c r="I42" s="186"/>
      <c r="J42" s="186"/>
    </row>
    <row r="43" spans="1:10" ht="12.75">
      <c r="A43" s="87"/>
      <c r="B43" s="87"/>
      <c r="C43" s="187">
        <v>4110</v>
      </c>
      <c r="D43" s="186"/>
      <c r="E43" s="186">
        <v>5950</v>
      </c>
      <c r="F43" s="186">
        <v>5950</v>
      </c>
      <c r="G43" s="186"/>
      <c r="H43" s="186">
        <v>5950</v>
      </c>
      <c r="I43" s="186"/>
      <c r="J43" s="186"/>
    </row>
    <row r="44" spans="1:10" ht="12.75">
      <c r="A44" s="87"/>
      <c r="B44" s="87"/>
      <c r="C44" s="187">
        <v>4120</v>
      </c>
      <c r="D44" s="186"/>
      <c r="E44" s="186">
        <v>800</v>
      </c>
      <c r="F44" s="186">
        <v>800</v>
      </c>
      <c r="G44" s="186"/>
      <c r="H44" s="186">
        <v>800</v>
      </c>
      <c r="I44" s="186"/>
      <c r="J44" s="186"/>
    </row>
    <row r="45" spans="1:10" ht="12.75">
      <c r="A45" s="87"/>
      <c r="B45" s="87"/>
      <c r="C45" s="187">
        <v>4170</v>
      </c>
      <c r="D45" s="186"/>
      <c r="E45" s="186">
        <v>3601</v>
      </c>
      <c r="F45" s="186">
        <v>3601</v>
      </c>
      <c r="G45" s="186">
        <v>3601</v>
      </c>
      <c r="H45" s="186"/>
      <c r="I45" s="186"/>
      <c r="J45" s="186"/>
    </row>
    <row r="46" spans="1:10" ht="12.75">
      <c r="A46" s="87"/>
      <c r="B46" s="87"/>
      <c r="C46" s="187">
        <v>4440</v>
      </c>
      <c r="D46" s="186"/>
      <c r="E46" s="186">
        <v>900</v>
      </c>
      <c r="F46" s="186">
        <v>900</v>
      </c>
      <c r="G46" s="186"/>
      <c r="H46" s="186"/>
      <c r="I46" s="186"/>
      <c r="J46" s="186"/>
    </row>
    <row r="47" spans="1:10" ht="13.5">
      <c r="A47" s="190" t="s">
        <v>7</v>
      </c>
      <c r="B47" s="190"/>
      <c r="C47" s="190"/>
      <c r="D47" s="190"/>
      <c r="E47" s="191">
        <f>E6+E13+E18+E22+E36+E38+E40</f>
        <v>4232260</v>
      </c>
      <c r="F47" s="191">
        <f>F6+F13+F18+F22+F36+F38+F40</f>
        <v>4232260</v>
      </c>
      <c r="G47" s="191">
        <f>G6+G13+G18+G22+G40</f>
        <v>138460</v>
      </c>
      <c r="H47" s="191">
        <f>H6+H13+H22+H40</f>
        <v>73695</v>
      </c>
      <c r="I47" s="191">
        <f>I22+I38</f>
        <v>3958100</v>
      </c>
      <c r="J47" s="183"/>
    </row>
    <row r="49" ht="12.75">
      <c r="A49" s="59" t="s">
        <v>458</v>
      </c>
    </row>
  </sheetData>
  <mergeCells count="11">
    <mergeCell ref="A1:J1"/>
    <mergeCell ref="A2:A4"/>
    <mergeCell ref="B2:B4"/>
    <mergeCell ref="C2:C4"/>
    <mergeCell ref="D2:D4"/>
    <mergeCell ref="E2:E4"/>
    <mergeCell ref="F2:J2"/>
    <mergeCell ref="F3:F4"/>
    <mergeCell ref="G3:I3"/>
    <mergeCell ref="J3:J4"/>
    <mergeCell ref="A47:D47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77/XVI/2008 
z dnia 29.01.2008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17" activeCellId="1" sqref="A246:L273 C17"/>
    </sheetView>
  </sheetViews>
  <sheetFormatPr defaultColWidth="9.00390625" defaultRowHeight="12.75"/>
  <cols>
    <col min="5" max="5" width="62.25390625" style="0" customWidth="1"/>
    <col min="6" max="6" width="30.875" style="0" customWidth="1"/>
  </cols>
  <sheetData>
    <row r="1" ht="12.75">
      <c r="F1" t="s">
        <v>459</v>
      </c>
    </row>
    <row r="2" ht="12.75">
      <c r="F2" t="s">
        <v>460</v>
      </c>
    </row>
    <row r="3" ht="12.75">
      <c r="F3" t="s">
        <v>461</v>
      </c>
    </row>
    <row r="4" ht="12.75">
      <c r="F4" t="s">
        <v>462</v>
      </c>
    </row>
    <row r="5" spans="1:6" ht="12.75">
      <c r="A5" s="192" t="s">
        <v>463</v>
      </c>
      <c r="B5" s="192"/>
      <c r="C5" s="192"/>
      <c r="D5" s="192"/>
      <c r="E5" s="192"/>
      <c r="F5" s="192"/>
    </row>
    <row r="6" spans="1:6" ht="12.75">
      <c r="A6" s="192"/>
      <c r="B6" s="192"/>
      <c r="C6" s="192"/>
      <c r="D6" s="192"/>
      <c r="E6" s="192"/>
      <c r="F6" s="192"/>
    </row>
    <row r="7" spans="1:6" ht="12.75">
      <c r="A7" s="193"/>
      <c r="B7" s="193"/>
      <c r="C7" s="193"/>
      <c r="D7" s="193"/>
      <c r="E7" s="193"/>
      <c r="F7" s="193"/>
    </row>
    <row r="8" spans="1:6" ht="12.75">
      <c r="A8" s="194" t="s">
        <v>326</v>
      </c>
      <c r="B8" s="194" t="s">
        <v>2</v>
      </c>
      <c r="C8" s="194" t="s">
        <v>157</v>
      </c>
      <c r="D8" s="194" t="s">
        <v>328</v>
      </c>
      <c r="E8" s="195" t="s">
        <v>406</v>
      </c>
      <c r="F8" s="195" t="s">
        <v>464</v>
      </c>
    </row>
    <row r="9" spans="1:6" ht="12.75">
      <c r="A9" s="194"/>
      <c r="B9" s="194"/>
      <c r="C9" s="194"/>
      <c r="D9" s="194"/>
      <c r="E9" s="195"/>
      <c r="F9" s="195"/>
    </row>
    <row r="10" spans="1:6" ht="12.75">
      <c r="A10" s="194"/>
      <c r="B10" s="194"/>
      <c r="C10" s="194"/>
      <c r="D10" s="194"/>
      <c r="E10" s="195"/>
      <c r="F10" s="195"/>
    </row>
    <row r="11" spans="1:6" ht="12.75">
      <c r="A11" s="196">
        <v>1</v>
      </c>
      <c r="B11" s="196">
        <v>2</v>
      </c>
      <c r="C11" s="196">
        <v>3</v>
      </c>
      <c r="D11" s="196">
        <v>4</v>
      </c>
      <c r="E11" s="196">
        <v>5</v>
      </c>
      <c r="F11" s="196">
        <v>6</v>
      </c>
    </row>
    <row r="12" spans="1:6" ht="12.75">
      <c r="A12" s="197" t="s">
        <v>465</v>
      </c>
      <c r="B12" s="197"/>
      <c r="C12" s="197"/>
      <c r="D12" s="197"/>
      <c r="E12" s="197"/>
      <c r="F12" s="197"/>
    </row>
    <row r="13" spans="1:6" ht="12.75">
      <c r="A13" s="198">
        <v>1</v>
      </c>
      <c r="B13" s="198">
        <v>756</v>
      </c>
      <c r="C13" s="197" t="s">
        <v>466</v>
      </c>
      <c r="D13" s="197"/>
      <c r="E13" s="197"/>
      <c r="F13" s="199"/>
    </row>
    <row r="14" spans="1:6" ht="12.75">
      <c r="A14" s="199"/>
      <c r="B14" s="199"/>
      <c r="C14" s="198">
        <v>75618</v>
      </c>
      <c r="D14" s="200" t="s">
        <v>467</v>
      </c>
      <c r="E14" s="200"/>
      <c r="F14" s="199"/>
    </row>
    <row r="15" spans="1:6" ht="12.75">
      <c r="A15" s="199"/>
      <c r="B15" s="199"/>
      <c r="C15" s="199"/>
      <c r="D15" s="201" t="s">
        <v>91</v>
      </c>
      <c r="E15" s="200" t="s">
        <v>92</v>
      </c>
      <c r="F15" s="202">
        <v>110000</v>
      </c>
    </row>
    <row r="16" spans="1:6" ht="12.75">
      <c r="A16" s="197" t="s">
        <v>468</v>
      </c>
      <c r="B16" s="197"/>
      <c r="C16" s="197"/>
      <c r="D16" s="197"/>
      <c r="E16" s="197"/>
      <c r="F16" s="197"/>
    </row>
    <row r="17" spans="1:6" ht="12.75">
      <c r="A17" s="203">
        <v>2</v>
      </c>
      <c r="B17" s="203">
        <v>851</v>
      </c>
      <c r="C17" s="197" t="s">
        <v>277</v>
      </c>
      <c r="D17" s="197"/>
      <c r="E17" s="197"/>
      <c r="F17" s="199"/>
    </row>
    <row r="18" spans="1:6" ht="12.75">
      <c r="A18" s="204"/>
      <c r="B18" s="205"/>
      <c r="C18" s="203">
        <v>85153</v>
      </c>
      <c r="D18" s="200" t="s">
        <v>469</v>
      </c>
      <c r="E18" s="200"/>
      <c r="F18" s="199"/>
    </row>
    <row r="19" spans="1:6" ht="12.75">
      <c r="A19" s="206"/>
      <c r="B19" s="206"/>
      <c r="C19" s="206"/>
      <c r="D19" s="207">
        <v>4210</v>
      </c>
      <c r="E19" s="206" t="s">
        <v>182</v>
      </c>
      <c r="F19" s="208">
        <v>500</v>
      </c>
    </row>
    <row r="20" spans="1:6" ht="12.75">
      <c r="A20" s="209" t="s">
        <v>470</v>
      </c>
      <c r="B20" s="209"/>
      <c r="C20" s="209"/>
      <c r="D20" s="209"/>
      <c r="E20" s="206"/>
      <c r="F20" s="210">
        <f>F19</f>
        <v>500</v>
      </c>
    </row>
    <row r="21" spans="1:6" ht="12.75">
      <c r="A21" s="203">
        <v>3</v>
      </c>
      <c r="B21" s="203">
        <v>851</v>
      </c>
      <c r="C21" s="211" t="s">
        <v>277</v>
      </c>
      <c r="D21" s="211"/>
      <c r="E21" s="211"/>
      <c r="F21" s="210"/>
    </row>
    <row r="22" spans="1:6" ht="12.75">
      <c r="A22" s="206"/>
      <c r="B22" s="209"/>
      <c r="C22" s="203">
        <v>85154</v>
      </c>
      <c r="D22" s="212" t="s">
        <v>471</v>
      </c>
      <c r="E22" s="212"/>
      <c r="F22" s="210"/>
    </row>
    <row r="23" spans="1:6" ht="12.75">
      <c r="A23" s="206"/>
      <c r="B23" s="206"/>
      <c r="C23" s="206"/>
      <c r="D23" s="207">
        <v>3030</v>
      </c>
      <c r="E23" s="212" t="s">
        <v>211</v>
      </c>
      <c r="F23" s="213">
        <v>5880</v>
      </c>
    </row>
    <row r="24" spans="1:6" ht="12.75">
      <c r="A24" s="206"/>
      <c r="B24" s="206"/>
      <c r="C24" s="206"/>
      <c r="D24" s="207">
        <v>4170</v>
      </c>
      <c r="E24" s="212" t="s">
        <v>190</v>
      </c>
      <c r="F24" s="213">
        <v>0</v>
      </c>
    </row>
    <row r="25" spans="1:6" ht="12.75">
      <c r="A25" s="206"/>
      <c r="B25" s="206"/>
      <c r="C25" s="206"/>
      <c r="D25" s="207">
        <v>4210</v>
      </c>
      <c r="E25" s="206" t="s">
        <v>182</v>
      </c>
      <c r="F25" s="213">
        <v>51620</v>
      </c>
    </row>
    <row r="26" spans="1:6" ht="12.75">
      <c r="A26" s="206"/>
      <c r="B26" s="206"/>
      <c r="C26" s="206"/>
      <c r="D26" s="207">
        <v>4280</v>
      </c>
      <c r="E26" s="206" t="s">
        <v>223</v>
      </c>
      <c r="F26" s="213">
        <v>1000</v>
      </c>
    </row>
    <row r="27" spans="1:6" ht="12.75">
      <c r="A27" s="206"/>
      <c r="B27" s="206"/>
      <c r="C27" s="206"/>
      <c r="D27" s="207">
        <v>4300</v>
      </c>
      <c r="E27" s="206" t="s">
        <v>179</v>
      </c>
      <c r="F27" s="213">
        <v>51000</v>
      </c>
    </row>
    <row r="28" spans="1:6" ht="12.75">
      <c r="A28" s="209" t="s">
        <v>472</v>
      </c>
      <c r="B28" s="209"/>
      <c r="C28" s="209"/>
      <c r="D28" s="209"/>
      <c r="E28" s="206"/>
      <c r="F28" s="214">
        <f>F23+F25+F26+F27+F24</f>
        <v>109500</v>
      </c>
    </row>
    <row r="29" spans="1:6" ht="12.75">
      <c r="A29" s="205" t="s">
        <v>473</v>
      </c>
      <c r="B29" s="205"/>
      <c r="C29" s="205"/>
      <c r="D29" s="205"/>
      <c r="E29" s="205"/>
      <c r="F29" s="214">
        <f>F20+F28</f>
        <v>110000</v>
      </c>
    </row>
    <row r="30" spans="1:6" ht="12.75">
      <c r="A30" s="215" t="s">
        <v>404</v>
      </c>
      <c r="B30" s="215"/>
      <c r="C30" s="215"/>
      <c r="D30" s="215"/>
      <c r="E30" s="215"/>
      <c r="F30" s="215"/>
    </row>
  </sheetData>
  <mergeCells count="19">
    <mergeCell ref="A5:F6"/>
    <mergeCell ref="A8:A10"/>
    <mergeCell ref="B8:B10"/>
    <mergeCell ref="C8:C10"/>
    <mergeCell ref="D8:D10"/>
    <mergeCell ref="E8:E10"/>
    <mergeCell ref="F8:F10"/>
    <mergeCell ref="A12:F12"/>
    <mergeCell ref="C13:E13"/>
    <mergeCell ref="D14:E14"/>
    <mergeCell ref="A16:F16"/>
    <mergeCell ref="C17:E17"/>
    <mergeCell ref="D18:E18"/>
    <mergeCell ref="A20:D20"/>
    <mergeCell ref="C21:E21"/>
    <mergeCell ref="D22:E22"/>
    <mergeCell ref="A28:D28"/>
    <mergeCell ref="A29:E29"/>
    <mergeCell ref="A30:F30"/>
  </mergeCells>
  <printOptions/>
  <pageMargins left="0.7083333333333334" right="0.7083333333333334" top="0.7479166666666667" bottom="0.7479166666666667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13">
      <selection activeCell="B14" activeCellId="1" sqref="A246:L273 B14"/>
    </sheetView>
  </sheetViews>
  <sheetFormatPr defaultColWidth="9.00390625" defaultRowHeight="12.75"/>
  <cols>
    <col min="1" max="1" width="4.75390625" style="0" customWidth="1"/>
    <col min="2" max="2" width="33.875" style="0" customWidth="1"/>
    <col min="3" max="3" width="14.125" style="0" customWidth="1"/>
    <col min="4" max="4" width="13.2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11.87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16.5">
      <c r="A1" s="216" t="s">
        <v>474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6.5">
      <c r="A2" s="216" t="s">
        <v>475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6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2.75">
      <c r="A4" s="58"/>
      <c r="B4" s="218"/>
      <c r="C4" s="58"/>
      <c r="D4" s="58"/>
      <c r="E4" s="58"/>
      <c r="F4" s="58"/>
      <c r="G4" s="58"/>
      <c r="H4" s="58"/>
      <c r="I4" s="58"/>
      <c r="K4" s="107" t="s">
        <v>325</v>
      </c>
    </row>
    <row r="5" spans="1:11" ht="15" customHeight="1">
      <c r="A5" s="144" t="s">
        <v>326</v>
      </c>
      <c r="B5" s="144" t="s">
        <v>476</v>
      </c>
      <c r="C5" s="145" t="s">
        <v>477</v>
      </c>
      <c r="D5" s="145" t="s">
        <v>478</v>
      </c>
      <c r="E5" s="145"/>
      <c r="F5" s="145"/>
      <c r="G5" s="145"/>
      <c r="H5" s="145" t="s">
        <v>412</v>
      </c>
      <c r="I5" s="145"/>
      <c r="J5" s="145" t="s">
        <v>479</v>
      </c>
      <c r="K5" s="145" t="s">
        <v>480</v>
      </c>
    </row>
    <row r="6" spans="1:11" ht="15" customHeight="1">
      <c r="A6" s="144"/>
      <c r="B6" s="144"/>
      <c r="C6" s="145"/>
      <c r="D6" s="145" t="s">
        <v>481</v>
      </c>
      <c r="E6" s="4" t="s">
        <v>8</v>
      </c>
      <c r="F6" s="4"/>
      <c r="G6" s="4"/>
      <c r="H6" s="145" t="s">
        <v>481</v>
      </c>
      <c r="I6" s="145" t="s">
        <v>482</v>
      </c>
      <c r="J6" s="145"/>
      <c r="K6" s="145"/>
    </row>
    <row r="7" spans="1:11" ht="18" customHeight="1">
      <c r="A7" s="144"/>
      <c r="B7" s="144"/>
      <c r="C7" s="145"/>
      <c r="D7" s="145"/>
      <c r="E7" s="145" t="s">
        <v>483</v>
      </c>
      <c r="F7" s="4" t="s">
        <v>8</v>
      </c>
      <c r="G7" s="4"/>
      <c r="H7" s="145"/>
      <c r="I7" s="145"/>
      <c r="J7" s="145"/>
      <c r="K7" s="145"/>
    </row>
    <row r="8" spans="1:11" ht="42" customHeight="1">
      <c r="A8" s="144"/>
      <c r="B8" s="144"/>
      <c r="C8" s="145"/>
      <c r="D8" s="145"/>
      <c r="E8" s="145"/>
      <c r="F8" s="219" t="s">
        <v>484</v>
      </c>
      <c r="G8" s="219" t="s">
        <v>485</v>
      </c>
      <c r="H8" s="145"/>
      <c r="I8" s="145"/>
      <c r="J8" s="145"/>
      <c r="K8" s="145"/>
    </row>
    <row r="9" spans="1:11" ht="7.5" customHeight="1">
      <c r="A9" s="178">
        <v>1</v>
      </c>
      <c r="B9" s="178">
        <v>2</v>
      </c>
      <c r="C9" s="178">
        <v>3</v>
      </c>
      <c r="D9" s="178">
        <v>4</v>
      </c>
      <c r="E9" s="178">
        <v>5</v>
      </c>
      <c r="F9" s="178">
        <v>6</v>
      </c>
      <c r="G9" s="178">
        <v>7</v>
      </c>
      <c r="H9" s="178">
        <v>8</v>
      </c>
      <c r="I9" s="178">
        <v>9</v>
      </c>
      <c r="J9" s="178">
        <v>10</v>
      </c>
      <c r="K9" s="178">
        <v>11</v>
      </c>
    </row>
    <row r="10" spans="1:11" ht="19.5" customHeight="1">
      <c r="A10" s="220" t="s">
        <v>486</v>
      </c>
      <c r="B10" s="221" t="s">
        <v>487</v>
      </c>
      <c r="C10" s="221"/>
      <c r="D10" s="221"/>
      <c r="E10" s="221"/>
      <c r="F10" s="221"/>
      <c r="G10" s="221"/>
      <c r="H10" s="221"/>
      <c r="I10" s="221"/>
      <c r="J10" s="221"/>
      <c r="K10" s="220" t="s">
        <v>399</v>
      </c>
    </row>
    <row r="11" spans="1:11" ht="19.5" customHeight="1">
      <c r="A11" s="222"/>
      <c r="B11" s="223" t="s">
        <v>160</v>
      </c>
      <c r="C11" s="224"/>
      <c r="D11" s="224"/>
      <c r="E11" s="224"/>
      <c r="F11" s="224"/>
      <c r="G11" s="224"/>
      <c r="H11" s="224"/>
      <c r="I11" s="224"/>
      <c r="J11" s="224"/>
      <c r="K11" s="222"/>
    </row>
    <row r="12" spans="1:11" ht="19.5" customHeight="1">
      <c r="A12" s="222"/>
      <c r="B12" s="225" t="s">
        <v>488</v>
      </c>
      <c r="C12" s="224">
        <v>0</v>
      </c>
      <c r="D12" s="226">
        <v>4480000</v>
      </c>
      <c r="E12" s="226">
        <v>0</v>
      </c>
      <c r="F12" s="226"/>
      <c r="G12" s="226"/>
      <c r="H12" s="226">
        <v>4480000</v>
      </c>
      <c r="I12" s="226">
        <v>0</v>
      </c>
      <c r="J12" s="226">
        <v>0</v>
      </c>
      <c r="K12" s="222" t="s">
        <v>399</v>
      </c>
    </row>
    <row r="13" spans="1:11" ht="19.5" customHeight="1">
      <c r="A13" s="222"/>
      <c r="B13" s="225" t="s">
        <v>411</v>
      </c>
      <c r="C13" s="224"/>
      <c r="D13" s="224"/>
      <c r="E13" s="224"/>
      <c r="F13" s="224"/>
      <c r="G13" s="224"/>
      <c r="H13" s="224"/>
      <c r="I13" s="224"/>
      <c r="J13" s="224"/>
      <c r="K13" s="222" t="s">
        <v>399</v>
      </c>
    </row>
    <row r="14" spans="1:11" ht="19.5" customHeight="1">
      <c r="A14" s="222"/>
      <c r="B14" s="225" t="s">
        <v>413</v>
      </c>
      <c r="C14" s="224"/>
      <c r="D14" s="224"/>
      <c r="E14" s="224"/>
      <c r="F14" s="224"/>
      <c r="G14" s="224"/>
      <c r="H14" s="224"/>
      <c r="I14" s="224"/>
      <c r="J14" s="224"/>
      <c r="K14" s="222" t="s">
        <v>399</v>
      </c>
    </row>
    <row r="15" spans="1:11" ht="19.5" customHeight="1">
      <c r="A15" s="227"/>
      <c r="B15" s="228" t="s">
        <v>421</v>
      </c>
      <c r="C15" s="229"/>
      <c r="D15" s="229"/>
      <c r="E15" s="229"/>
      <c r="F15" s="229"/>
      <c r="G15" s="229"/>
      <c r="H15" s="229"/>
      <c r="I15" s="229"/>
      <c r="J15" s="229"/>
      <c r="K15" s="227" t="s">
        <v>399</v>
      </c>
    </row>
    <row r="16" spans="1:11" ht="19.5" customHeight="1">
      <c r="A16" s="220" t="s">
        <v>489</v>
      </c>
      <c r="B16" s="221" t="s">
        <v>490</v>
      </c>
      <c r="C16" s="221">
        <v>0</v>
      </c>
      <c r="D16" s="221">
        <v>0</v>
      </c>
      <c r="E16" s="221">
        <v>0</v>
      </c>
      <c r="F16" s="220" t="s">
        <v>399</v>
      </c>
      <c r="G16" s="221">
        <v>0</v>
      </c>
      <c r="H16" s="221">
        <v>0</v>
      </c>
      <c r="I16" s="221">
        <v>0</v>
      </c>
      <c r="J16" s="221">
        <v>0</v>
      </c>
      <c r="K16" s="220">
        <v>0</v>
      </c>
    </row>
    <row r="17" spans="1:11" ht="19.5" customHeight="1">
      <c r="A17" s="222"/>
      <c r="B17" s="223" t="s">
        <v>160</v>
      </c>
      <c r="C17" s="224"/>
      <c r="D17" s="224"/>
      <c r="E17" s="224"/>
      <c r="F17" s="222"/>
      <c r="G17" s="224"/>
      <c r="H17" s="224"/>
      <c r="I17" s="224"/>
      <c r="J17" s="224"/>
      <c r="K17" s="222"/>
    </row>
    <row r="18" spans="1:11" ht="19.5" customHeight="1">
      <c r="A18" s="222"/>
      <c r="B18" s="225" t="s">
        <v>409</v>
      </c>
      <c r="C18" s="224"/>
      <c r="D18" s="224"/>
      <c r="E18" s="224"/>
      <c r="F18" s="222" t="s">
        <v>399</v>
      </c>
      <c r="G18" s="224"/>
      <c r="H18" s="224"/>
      <c r="I18" s="224"/>
      <c r="J18" s="224"/>
      <c r="K18" s="222" t="s">
        <v>399</v>
      </c>
    </row>
    <row r="19" spans="1:11" ht="19.5" customHeight="1">
      <c r="A19" s="222"/>
      <c r="B19" s="225" t="s">
        <v>411</v>
      </c>
      <c r="C19" s="224"/>
      <c r="D19" s="224"/>
      <c r="E19" s="224"/>
      <c r="F19" s="222" t="s">
        <v>399</v>
      </c>
      <c r="G19" s="224"/>
      <c r="H19" s="224"/>
      <c r="I19" s="224"/>
      <c r="J19" s="224"/>
      <c r="K19" s="222" t="s">
        <v>399</v>
      </c>
    </row>
    <row r="20" spans="1:11" ht="19.5" customHeight="1">
      <c r="A20" s="222"/>
      <c r="B20" s="225" t="s">
        <v>413</v>
      </c>
      <c r="C20" s="224"/>
      <c r="D20" s="224"/>
      <c r="E20" s="224"/>
      <c r="F20" s="222" t="s">
        <v>399</v>
      </c>
      <c r="G20" s="224"/>
      <c r="H20" s="224"/>
      <c r="I20" s="224"/>
      <c r="J20" s="224"/>
      <c r="K20" s="222" t="s">
        <v>399</v>
      </c>
    </row>
    <row r="21" spans="1:11" ht="19.5" customHeight="1">
      <c r="A21" s="227"/>
      <c r="B21" s="228" t="s">
        <v>421</v>
      </c>
      <c r="C21" s="229"/>
      <c r="D21" s="229"/>
      <c r="E21" s="229"/>
      <c r="F21" s="227" t="s">
        <v>399</v>
      </c>
      <c r="G21" s="229"/>
      <c r="H21" s="229"/>
      <c r="I21" s="229"/>
      <c r="J21" s="229"/>
      <c r="K21" s="227" t="s">
        <v>399</v>
      </c>
    </row>
    <row r="22" spans="1:11" ht="29.25" customHeight="1">
      <c r="A22" s="220" t="s">
        <v>491</v>
      </c>
      <c r="B22" s="230" t="s">
        <v>492</v>
      </c>
      <c r="C22" s="221">
        <v>0</v>
      </c>
      <c r="D22" s="221">
        <v>0</v>
      </c>
      <c r="E22" s="222">
        <v>0</v>
      </c>
      <c r="F22" s="222">
        <v>0</v>
      </c>
      <c r="G22" s="222">
        <v>0</v>
      </c>
      <c r="H22" s="221">
        <v>0</v>
      </c>
      <c r="I22" s="222">
        <v>0</v>
      </c>
      <c r="J22" s="221">
        <v>0</v>
      </c>
      <c r="K22" s="221">
        <v>0</v>
      </c>
    </row>
    <row r="23" spans="1:11" ht="19.5" customHeight="1">
      <c r="A23" s="224"/>
      <c r="B23" s="223" t="s">
        <v>160</v>
      </c>
      <c r="C23" s="224"/>
      <c r="D23" s="224"/>
      <c r="E23" s="222"/>
      <c r="F23" s="222"/>
      <c r="G23" s="222"/>
      <c r="H23" s="224"/>
      <c r="I23" s="222"/>
      <c r="J23" s="224"/>
      <c r="K23" s="224"/>
    </row>
    <row r="24" spans="1:11" ht="19.5" customHeight="1">
      <c r="A24" s="224"/>
      <c r="B24" s="225" t="s">
        <v>409</v>
      </c>
      <c r="C24" s="224"/>
      <c r="D24" s="224"/>
      <c r="E24" s="222"/>
      <c r="F24" s="222" t="s">
        <v>399</v>
      </c>
      <c r="G24" s="222" t="s">
        <v>399</v>
      </c>
      <c r="H24" s="224"/>
      <c r="I24" s="222" t="s">
        <v>399</v>
      </c>
      <c r="J24" s="224"/>
      <c r="K24" s="224"/>
    </row>
    <row r="25" spans="1:11" ht="19.5" customHeight="1">
      <c r="A25" s="224"/>
      <c r="B25" s="225" t="s">
        <v>411</v>
      </c>
      <c r="C25" s="224"/>
      <c r="D25" s="224"/>
      <c r="E25" s="222"/>
      <c r="F25" s="222" t="s">
        <v>399</v>
      </c>
      <c r="G25" s="222" t="s">
        <v>399</v>
      </c>
      <c r="H25" s="224"/>
      <c r="I25" s="222" t="s">
        <v>399</v>
      </c>
      <c r="J25" s="224"/>
      <c r="K25" s="224"/>
    </row>
    <row r="26" spans="1:11" ht="19.5" customHeight="1">
      <c r="A26" s="224"/>
      <c r="B26" s="225" t="s">
        <v>413</v>
      </c>
      <c r="C26" s="224"/>
      <c r="D26" s="224"/>
      <c r="E26" s="222"/>
      <c r="F26" s="222" t="s">
        <v>399</v>
      </c>
      <c r="G26" s="222" t="s">
        <v>399</v>
      </c>
      <c r="H26" s="224"/>
      <c r="I26" s="222" t="s">
        <v>399</v>
      </c>
      <c r="J26" s="224"/>
      <c r="K26" s="224"/>
    </row>
    <row r="27" spans="1:11" ht="19.5" customHeight="1">
      <c r="A27" s="229"/>
      <c r="B27" s="228" t="s">
        <v>421</v>
      </c>
      <c r="C27" s="229"/>
      <c r="D27" s="229"/>
      <c r="E27" s="227"/>
      <c r="F27" s="227" t="s">
        <v>399</v>
      </c>
      <c r="G27" s="227" t="s">
        <v>399</v>
      </c>
      <c r="H27" s="229"/>
      <c r="I27" s="227" t="s">
        <v>399</v>
      </c>
      <c r="J27" s="229"/>
      <c r="K27" s="229"/>
    </row>
    <row r="28" spans="1:11" s="100" customFormat="1" ht="19.5" customHeight="1">
      <c r="A28" s="231" t="s">
        <v>7</v>
      </c>
      <c r="B28" s="231"/>
      <c r="C28" s="232">
        <f aca="true" t="shared" si="0" ref="C28:J28">C12</f>
        <v>0</v>
      </c>
      <c r="D28" s="233">
        <f t="shared" si="0"/>
        <v>4480000</v>
      </c>
      <c r="E28" s="233">
        <f t="shared" si="0"/>
        <v>0</v>
      </c>
      <c r="F28" s="233">
        <f t="shared" si="0"/>
        <v>0</v>
      </c>
      <c r="G28" s="233">
        <f t="shared" si="0"/>
        <v>0</v>
      </c>
      <c r="H28" s="233">
        <f t="shared" si="0"/>
        <v>4480000</v>
      </c>
      <c r="I28" s="233">
        <f t="shared" si="0"/>
        <v>0</v>
      </c>
      <c r="J28" s="233">
        <f t="shared" si="0"/>
        <v>0</v>
      </c>
      <c r="K28" s="233">
        <v>0</v>
      </c>
    </row>
    <row r="29" ht="4.5" customHeight="1"/>
    <row r="30" ht="12.75" customHeight="1">
      <c r="A30" s="234" t="s">
        <v>493</v>
      </c>
    </row>
    <row r="31" ht="12.75">
      <c r="A31" s="234" t="s">
        <v>494</v>
      </c>
    </row>
    <row r="32" ht="12.75">
      <c r="A32" s="234" t="s">
        <v>495</v>
      </c>
    </row>
    <row r="33" ht="12.75">
      <c r="A33" s="234" t="s">
        <v>496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K5:K8"/>
    <mergeCell ref="D6:D8"/>
    <mergeCell ref="E6:G6"/>
    <mergeCell ref="H6:H8"/>
    <mergeCell ref="I6:I8"/>
    <mergeCell ref="E7:E8"/>
    <mergeCell ref="F7:G7"/>
    <mergeCell ref="A28:B28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landscape" paperSize="9" scale="85"/>
  <headerFooter alignWithMargins="0">
    <oddHeader>&amp;R&amp;9Załącznik nr 7  
do uchwały Rady Gminy nr 77/XVI/2008
z dnia 29.01.2008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7" activeCellId="1" sqref="A246:L273 D7"/>
    </sheetView>
  </sheetViews>
  <sheetFormatPr defaultColWidth="9.00390625" defaultRowHeight="12.75"/>
  <cols>
    <col min="1" max="1" width="4.00390625" style="58" customWidth="1"/>
    <col min="2" max="2" width="8.125" style="58" customWidth="1"/>
    <col min="3" max="3" width="9.875" style="58" customWidth="1"/>
    <col min="4" max="4" width="5.75390625" style="58" customWidth="1"/>
    <col min="5" max="5" width="41.625" style="58" customWidth="1"/>
    <col min="6" max="6" width="22.375" style="58" customWidth="1"/>
    <col min="7" max="16384" width="9.125" style="58" customWidth="1"/>
  </cols>
  <sheetData>
    <row r="1" spans="1:6" ht="19.5" customHeight="1">
      <c r="A1" s="105" t="s">
        <v>497</v>
      </c>
      <c r="B1" s="105"/>
      <c r="C1" s="105"/>
      <c r="D1" s="105"/>
      <c r="E1" s="105"/>
      <c r="F1" s="105"/>
    </row>
    <row r="2" spans="5:6" ht="19.5" customHeight="1">
      <c r="E2" s="217"/>
      <c r="F2" s="217"/>
    </row>
    <row r="3" spans="5:6" ht="19.5" customHeight="1">
      <c r="E3" s="218"/>
      <c r="F3" s="235" t="s">
        <v>325</v>
      </c>
    </row>
    <row r="4" spans="1:6" ht="19.5" customHeight="1">
      <c r="A4" s="144" t="s">
        <v>326</v>
      </c>
      <c r="B4" s="144" t="s">
        <v>2</v>
      </c>
      <c r="C4" s="144" t="s">
        <v>157</v>
      </c>
      <c r="D4" s="144" t="s">
        <v>328</v>
      </c>
      <c r="E4" s="144" t="s">
        <v>498</v>
      </c>
      <c r="F4" s="144" t="s">
        <v>499</v>
      </c>
    </row>
    <row r="5" spans="1:6" ht="7.5" customHeight="1">
      <c r="A5" s="178">
        <v>1</v>
      </c>
      <c r="B5" s="178">
        <v>2</v>
      </c>
      <c r="C5" s="178">
        <v>3</v>
      </c>
      <c r="D5" s="178">
        <v>4</v>
      </c>
      <c r="E5" s="178">
        <v>5</v>
      </c>
      <c r="F5" s="178">
        <v>6</v>
      </c>
    </row>
    <row r="6" spans="1:7" ht="30" customHeight="1">
      <c r="A6" s="236">
        <v>1</v>
      </c>
      <c r="B6" s="236">
        <v>921</v>
      </c>
      <c r="C6" s="236">
        <v>92116</v>
      </c>
      <c r="D6" s="236">
        <v>2480</v>
      </c>
      <c r="E6" s="236" t="s">
        <v>500</v>
      </c>
      <c r="F6" s="237">
        <v>269100</v>
      </c>
      <c r="G6" s="238"/>
    </row>
    <row r="7" spans="1:6" ht="30" customHeight="1">
      <c r="A7" s="239"/>
      <c r="B7" s="239"/>
      <c r="C7" s="239"/>
      <c r="D7" s="239"/>
      <c r="E7" s="239"/>
      <c r="F7" s="239"/>
    </row>
    <row r="8" spans="1:6" ht="30" customHeight="1">
      <c r="A8" s="239"/>
      <c r="B8" s="239"/>
      <c r="C8" s="239"/>
      <c r="D8" s="239"/>
      <c r="E8" s="239"/>
      <c r="F8" s="239"/>
    </row>
    <row r="9" spans="1:6" ht="30" customHeight="1">
      <c r="A9" s="240"/>
      <c r="B9" s="240"/>
      <c r="C9" s="240"/>
      <c r="D9" s="240"/>
      <c r="E9" s="240"/>
      <c r="F9" s="240"/>
    </row>
    <row r="10" spans="1:7" ht="30" customHeight="1">
      <c r="A10" s="241" t="s">
        <v>7</v>
      </c>
      <c r="B10" s="241"/>
      <c r="C10" s="241"/>
      <c r="D10" s="241"/>
      <c r="E10" s="241"/>
      <c r="F10" s="242">
        <v>269100</v>
      </c>
      <c r="G10" s="238"/>
    </row>
    <row r="11" spans="6:7" ht="12.75">
      <c r="F11" s="238"/>
      <c r="G11" s="238"/>
    </row>
    <row r="12" spans="1:7" ht="12.75">
      <c r="A12" s="234" t="s">
        <v>501</v>
      </c>
      <c r="F12" s="238"/>
      <c r="G12" s="238"/>
    </row>
    <row r="13" spans="1:7" ht="12.75">
      <c r="A13" s="59" t="s">
        <v>502</v>
      </c>
      <c r="F13" s="238"/>
      <c r="G13" s="238"/>
    </row>
    <row r="14" spans="6:7" ht="12.75">
      <c r="F14" s="238"/>
      <c r="G14" s="238"/>
    </row>
    <row r="15" spans="1:7" ht="12.75">
      <c r="A15" s="59" t="s">
        <v>404</v>
      </c>
      <c r="F15" s="238"/>
      <c r="G15" s="238"/>
    </row>
    <row r="16" spans="6:7" ht="12.75">
      <c r="F16" s="238"/>
      <c r="G16" s="238"/>
    </row>
    <row r="17" spans="6:7" ht="12.75">
      <c r="F17" s="238"/>
      <c r="G17" s="238"/>
    </row>
    <row r="18" spans="6:7" ht="12.75">
      <c r="F18" s="238"/>
      <c r="G18" s="238"/>
    </row>
    <row r="19" spans="6:7" ht="12.75">
      <c r="F19" s="238"/>
      <c r="G19" s="238"/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landscape" paperSize="9" scale="95"/>
  <headerFooter alignWithMargins="0">
    <oddHeader>&amp;R&amp;9Załącznik nr 8
do uchwały Rady Gminy nr 77/XVI/2008 
z dnia 29.01.2008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11" activeCellId="1" sqref="A246:L273 C11"/>
    </sheetView>
  </sheetViews>
  <sheetFormatPr defaultColWidth="9.00390625" defaultRowHeight="12.75"/>
  <cols>
    <col min="1" max="1" width="5.25390625" style="58" customWidth="1"/>
    <col min="2" max="2" width="63.125" style="58" customWidth="1"/>
    <col min="3" max="3" width="17.75390625" style="58" customWidth="1"/>
    <col min="4" max="16384" width="9.125" style="58" customWidth="1"/>
  </cols>
  <sheetData>
    <row r="1" spans="1:10" ht="19.5" customHeight="1">
      <c r="A1" s="61" t="s">
        <v>503</v>
      </c>
      <c r="B1" s="61"/>
      <c r="C1" s="61"/>
      <c r="D1" s="217"/>
      <c r="E1" s="217"/>
      <c r="F1" s="217"/>
      <c r="G1" s="217"/>
      <c r="H1" s="217"/>
      <c r="I1" s="217"/>
      <c r="J1" s="217"/>
    </row>
    <row r="2" spans="1:7" ht="19.5" customHeight="1">
      <c r="A2" s="61" t="s">
        <v>504</v>
      </c>
      <c r="B2" s="61"/>
      <c r="C2" s="61"/>
      <c r="D2" s="217"/>
      <c r="E2" s="217"/>
      <c r="F2" s="217"/>
      <c r="G2" s="217"/>
    </row>
    <row r="4" ht="12.75">
      <c r="C4" s="107" t="s">
        <v>325</v>
      </c>
    </row>
    <row r="5" spans="1:10" ht="19.5" customHeight="1">
      <c r="A5" s="144" t="s">
        <v>326</v>
      </c>
      <c r="B5" s="144" t="s">
        <v>476</v>
      </c>
      <c r="C5" s="144" t="s">
        <v>505</v>
      </c>
      <c r="D5" s="243"/>
      <c r="E5" s="243"/>
      <c r="F5" s="243"/>
      <c r="G5" s="243"/>
      <c r="H5" s="243"/>
      <c r="I5" s="244"/>
      <c r="J5" s="244"/>
    </row>
    <row r="6" spans="1:10" ht="19.5" customHeight="1">
      <c r="A6" s="241" t="s">
        <v>486</v>
      </c>
      <c r="B6" s="245" t="s">
        <v>506</v>
      </c>
      <c r="C6" s="246">
        <v>35000</v>
      </c>
      <c r="D6" s="243"/>
      <c r="E6" s="243"/>
      <c r="F6" s="243"/>
      <c r="G6" s="243"/>
      <c r="H6" s="243"/>
      <c r="I6" s="244"/>
      <c r="J6" s="244"/>
    </row>
    <row r="7" spans="1:10" ht="19.5" customHeight="1">
      <c r="A7" s="241" t="s">
        <v>489</v>
      </c>
      <c r="B7" s="245" t="s">
        <v>507</v>
      </c>
      <c r="C7" s="246">
        <v>20000</v>
      </c>
      <c r="D7" s="243"/>
      <c r="E7" s="243"/>
      <c r="F7" s="243"/>
      <c r="G7" s="243"/>
      <c r="H7" s="243"/>
      <c r="I7" s="244"/>
      <c r="J7" s="244"/>
    </row>
    <row r="8" spans="1:10" ht="19.5" customHeight="1">
      <c r="A8" s="247" t="s">
        <v>409</v>
      </c>
      <c r="B8" s="248" t="s">
        <v>508</v>
      </c>
      <c r="C8" s="249">
        <v>20000</v>
      </c>
      <c r="D8" s="243"/>
      <c r="E8" s="243"/>
      <c r="F8" s="243"/>
      <c r="G8" s="243"/>
      <c r="H8" s="243"/>
      <c r="I8" s="244"/>
      <c r="J8" s="244"/>
    </row>
    <row r="9" spans="1:10" ht="19.5" customHeight="1">
      <c r="A9" s="250" t="s">
        <v>411</v>
      </c>
      <c r="B9" s="251"/>
      <c r="C9" s="252"/>
      <c r="D9" s="243"/>
      <c r="E9" s="243"/>
      <c r="F9" s="243"/>
      <c r="G9" s="243"/>
      <c r="H9" s="243"/>
      <c r="I9" s="244"/>
      <c r="J9" s="244"/>
    </row>
    <row r="10" spans="1:10" ht="19.5" customHeight="1">
      <c r="A10" s="253" t="s">
        <v>413</v>
      </c>
      <c r="B10" s="254"/>
      <c r="C10" s="255"/>
      <c r="D10" s="243"/>
      <c r="E10" s="243"/>
      <c r="F10" s="243"/>
      <c r="G10" s="243"/>
      <c r="H10" s="243"/>
      <c r="I10" s="244"/>
      <c r="J10" s="244"/>
    </row>
    <row r="11" spans="1:10" ht="19.5" customHeight="1">
      <c r="A11" s="241" t="s">
        <v>491</v>
      </c>
      <c r="B11" s="245" t="s">
        <v>412</v>
      </c>
      <c r="C11" s="246">
        <v>55000</v>
      </c>
      <c r="D11" s="243"/>
      <c r="E11" s="243"/>
      <c r="F11" s="243"/>
      <c r="G11" s="243"/>
      <c r="H11" s="243"/>
      <c r="I11" s="244"/>
      <c r="J11" s="244"/>
    </row>
    <row r="12" spans="1:10" ht="19.5" customHeight="1">
      <c r="A12" s="256" t="s">
        <v>409</v>
      </c>
      <c r="B12" s="257" t="s">
        <v>161</v>
      </c>
      <c r="C12" s="258">
        <v>55000</v>
      </c>
      <c r="D12" s="243"/>
      <c r="E12" s="243"/>
      <c r="F12" s="243"/>
      <c r="G12" s="243"/>
      <c r="H12" s="243"/>
      <c r="I12" s="244"/>
      <c r="J12" s="244"/>
    </row>
    <row r="13" spans="1:10" ht="15" customHeight="1">
      <c r="A13" s="250"/>
      <c r="B13" s="251" t="s">
        <v>509</v>
      </c>
      <c r="C13" s="252">
        <v>55000</v>
      </c>
      <c r="D13" s="243"/>
      <c r="E13" s="243"/>
      <c r="F13" s="243"/>
      <c r="G13" s="243"/>
      <c r="H13" s="243"/>
      <c r="I13" s="244"/>
      <c r="J13" s="244"/>
    </row>
    <row r="14" spans="1:10" ht="15" customHeight="1">
      <c r="A14" s="250"/>
      <c r="B14" s="251"/>
      <c r="C14" s="252"/>
      <c r="D14" s="243"/>
      <c r="E14" s="243"/>
      <c r="F14" s="243"/>
      <c r="G14" s="243"/>
      <c r="H14" s="243"/>
      <c r="I14" s="244"/>
      <c r="J14" s="244"/>
    </row>
    <row r="15" spans="1:10" ht="19.5" customHeight="1">
      <c r="A15" s="250" t="s">
        <v>411</v>
      </c>
      <c r="B15" s="251" t="s">
        <v>162</v>
      </c>
      <c r="C15" s="252">
        <v>0</v>
      </c>
      <c r="D15" s="243"/>
      <c r="E15" s="243"/>
      <c r="F15" s="243"/>
      <c r="G15" s="243"/>
      <c r="H15" s="243"/>
      <c r="I15" s="244"/>
      <c r="J15" s="244"/>
    </row>
    <row r="16" spans="1:10" ht="15">
      <c r="A16" s="250"/>
      <c r="B16" s="259"/>
      <c r="C16" s="252"/>
      <c r="D16" s="243"/>
      <c r="E16" s="243"/>
      <c r="F16" s="243"/>
      <c r="G16" s="243"/>
      <c r="H16" s="243"/>
      <c r="I16" s="244"/>
      <c r="J16" s="244"/>
    </row>
    <row r="17" spans="1:10" ht="15" customHeight="1">
      <c r="A17" s="253"/>
      <c r="B17" s="260"/>
      <c r="C17" s="255"/>
      <c r="D17" s="243"/>
      <c r="E17" s="243"/>
      <c r="F17" s="243"/>
      <c r="G17" s="243"/>
      <c r="H17" s="243"/>
      <c r="I17" s="244"/>
      <c r="J17" s="244"/>
    </row>
    <row r="18" spans="1:10" ht="19.5" customHeight="1">
      <c r="A18" s="241" t="s">
        <v>510</v>
      </c>
      <c r="B18" s="245" t="s">
        <v>511</v>
      </c>
      <c r="C18" s="246">
        <v>0</v>
      </c>
      <c r="D18" s="243"/>
      <c r="E18" s="243"/>
      <c r="F18" s="243"/>
      <c r="G18" s="243"/>
      <c r="H18" s="243"/>
      <c r="I18" s="244"/>
      <c r="J18" s="244"/>
    </row>
    <row r="19" spans="1:10" ht="15">
      <c r="A19" s="243"/>
      <c r="B19" s="243"/>
      <c r="C19" s="243"/>
      <c r="D19" s="243"/>
      <c r="E19" s="243"/>
      <c r="F19" s="243"/>
      <c r="G19" s="243"/>
      <c r="H19" s="243"/>
      <c r="I19" s="244"/>
      <c r="J19" s="244"/>
    </row>
    <row r="20" spans="1:10" ht="15">
      <c r="A20" s="243"/>
      <c r="B20" s="243"/>
      <c r="C20" s="243"/>
      <c r="D20" s="243"/>
      <c r="E20" s="243"/>
      <c r="F20" s="243"/>
      <c r="G20" s="243"/>
      <c r="H20" s="243"/>
      <c r="I20" s="244"/>
      <c r="J20" s="244"/>
    </row>
    <row r="21" spans="1:10" ht="15">
      <c r="A21" s="243"/>
      <c r="B21" s="243"/>
      <c r="C21" s="243"/>
      <c r="D21" s="243"/>
      <c r="E21" s="243"/>
      <c r="F21" s="243"/>
      <c r="G21" s="243"/>
      <c r="H21" s="243"/>
      <c r="I21" s="244"/>
      <c r="J21" s="244"/>
    </row>
    <row r="22" spans="1:10" ht="15">
      <c r="A22" s="243"/>
      <c r="B22" s="243"/>
      <c r="C22" s="243"/>
      <c r="D22" s="243"/>
      <c r="E22" s="243"/>
      <c r="F22" s="243"/>
      <c r="G22" s="243"/>
      <c r="H22" s="243"/>
      <c r="I22" s="244"/>
      <c r="J22" s="244"/>
    </row>
    <row r="23" spans="1:10" ht="15">
      <c r="A23" s="243"/>
      <c r="B23" s="243"/>
      <c r="C23" s="243"/>
      <c r="D23" s="243"/>
      <c r="E23" s="243"/>
      <c r="F23" s="243"/>
      <c r="G23" s="243"/>
      <c r="H23" s="243"/>
      <c r="I23" s="244"/>
      <c r="J23" s="244"/>
    </row>
    <row r="24" spans="1:10" ht="15">
      <c r="A24" s="243"/>
      <c r="B24" s="243"/>
      <c r="C24" s="243"/>
      <c r="D24" s="243"/>
      <c r="E24" s="243"/>
      <c r="F24" s="243"/>
      <c r="G24" s="243"/>
      <c r="H24" s="243"/>
      <c r="I24" s="244"/>
      <c r="J24" s="244"/>
    </row>
    <row r="25" spans="1:10" ht="15">
      <c r="A25" s="244"/>
      <c r="B25" s="244"/>
      <c r="C25" s="244"/>
      <c r="D25" s="244"/>
      <c r="E25" s="244"/>
      <c r="F25" s="244"/>
      <c r="G25" s="244"/>
      <c r="H25" s="244"/>
      <c r="I25" s="244"/>
      <c r="J25" s="244"/>
    </row>
    <row r="26" spans="1:10" ht="15">
      <c r="A26" s="244"/>
      <c r="B26" s="244"/>
      <c r="C26" s="244"/>
      <c r="D26" s="244"/>
      <c r="E26" s="244"/>
      <c r="F26" s="244"/>
      <c r="G26" s="244"/>
      <c r="H26" s="244"/>
      <c r="I26" s="244"/>
      <c r="J26" s="244"/>
    </row>
    <row r="27" spans="1:10" ht="15">
      <c r="A27" s="244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0" ht="15">
      <c r="A28" s="244"/>
      <c r="B28" s="244"/>
      <c r="C28" s="244"/>
      <c r="D28" s="244"/>
      <c r="E28" s="244"/>
      <c r="F28" s="244"/>
      <c r="G28" s="244"/>
      <c r="H28" s="244"/>
      <c r="I28" s="244"/>
      <c r="J28" s="244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77/XVI/2008 
z dnia 29.01.2008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</cp:lastModifiedBy>
  <cp:lastPrinted>2008-02-05T09:17:49Z</cp:lastPrinted>
  <dcterms:created xsi:type="dcterms:W3CDTF">1998-12-09T13:02:10Z</dcterms:created>
  <dcterms:modified xsi:type="dcterms:W3CDTF">2008-02-05T09:00:44Z</dcterms:modified>
  <cp:category/>
  <cp:version/>
  <cp:contentType/>
  <cp:contentStatus/>
  <cp:revision>1</cp:revision>
</cp:coreProperties>
</file>